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D.1 - Příprava území" sheetId="2" r:id="rId2"/>
    <sheet name="D.2 - Zpevněné plochy a m..." sheetId="3" r:id="rId3"/>
    <sheet name="D.3 - Veřejné osvětlení" sheetId="4" r:id="rId4"/>
    <sheet name="D.4 - Sadové úpravy" sheetId="5" r:id="rId5"/>
    <sheet name="D.5 - Vedlejší rozpočtové..." sheetId="6" r:id="rId6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'D.1 - Příprava území'!$C$82:$K$126</definedName>
    <definedName name="_xlnm.Print_Area" localSheetId="1">'D.1 - Příprava území'!$C$4:$J$39,'D.1 - Příprava území'!$C$45:$J$64,'D.1 - Příprava území'!$C$70:$K$126</definedName>
    <definedName name="_xlnm.Print_Titles" localSheetId="1">'D.1 - Příprava území'!$82:$82</definedName>
    <definedName name="_xlnm._FilterDatabase" localSheetId="2" hidden="1">'D.2 - Zpevněné plochy a m...'!$C$82:$K$115</definedName>
    <definedName name="_xlnm.Print_Area" localSheetId="2">'D.2 - Zpevněné plochy a m...'!$C$4:$J$39,'D.2 - Zpevněné plochy a m...'!$C$45:$J$64,'D.2 - Zpevněné plochy a m...'!$C$70:$K$115</definedName>
    <definedName name="_xlnm.Print_Titles" localSheetId="2">'D.2 - Zpevněné plochy a m...'!$82:$82</definedName>
    <definedName name="_xlnm._FilterDatabase" localSheetId="3" hidden="1">'D.3 - Veřejné osvětlení'!$C$79:$K$82</definedName>
    <definedName name="_xlnm.Print_Area" localSheetId="3">'D.3 - Veřejné osvětlení'!$C$4:$J$39,'D.3 - Veřejné osvětlení'!$C$45:$J$61,'D.3 - Veřejné osvětlení'!$C$67:$K$82</definedName>
    <definedName name="_xlnm.Print_Titles" localSheetId="3">'D.3 - Veřejné osvětlení'!$79:$79</definedName>
    <definedName name="_xlnm._FilterDatabase" localSheetId="4" hidden="1">'D.4 - Sadové úpravy'!$C$89:$K$217</definedName>
    <definedName name="_xlnm.Print_Area" localSheetId="4">'D.4 - Sadové úpravy'!$C$4:$J$39,'D.4 - Sadové úpravy'!$C$45:$J$71,'D.4 - Sadové úpravy'!$C$77:$K$217</definedName>
    <definedName name="_xlnm.Print_Titles" localSheetId="4">'D.4 - Sadové úpravy'!$89:$89</definedName>
    <definedName name="_xlnm._FilterDatabase" localSheetId="5" hidden="1">'D.5 - Vedlejší rozpočtové...'!$C$80:$K$85</definedName>
    <definedName name="_xlnm.Print_Area" localSheetId="5">'D.5 - Vedlejší rozpočtové...'!$C$4:$J$39,'D.5 - Vedlejší rozpočtové...'!$C$45:$J$62,'D.5 - Vedlejší rozpočtové...'!$C$68:$K$85</definedName>
    <definedName name="_xlnm.Print_Titles" localSheetId="5">'D.5 - Vedlejší rozpočtové...'!$80:$80</definedName>
  </definedNames>
  <calcPr/>
</workbook>
</file>

<file path=xl/calcChain.xml><?xml version="1.0" encoding="utf-8"?>
<calcChain xmlns="http://schemas.openxmlformats.org/spreadsheetml/2006/main">
  <c i="6" r="J37"/>
  <c r="J36"/>
  <c i="1" r="AY59"/>
  <c i="6" r="J35"/>
  <c i="1" r="AX59"/>
  <c i="6" r="BI85"/>
  <c r="BH85"/>
  <c r="BG85"/>
  <c r="BF85"/>
  <c r="T85"/>
  <c r="R85"/>
  <c r="P85"/>
  <c r="BK85"/>
  <c r="J85"/>
  <c r="BE85"/>
  <c r="BI84"/>
  <c r="F37"/>
  <c i="1" r="BD59"/>
  <c i="6" r="BH84"/>
  <c r="F36"/>
  <c i="1" r="BC59"/>
  <c i="6" r="BG84"/>
  <c r="F35"/>
  <c i="1" r="BB59"/>
  <c i="6" r="BF84"/>
  <c r="J34"/>
  <c i="1" r="AW59"/>
  <c i="6" r="F34"/>
  <c i="1" r="BA59"/>
  <c i="6" r="T84"/>
  <c r="T83"/>
  <c r="T82"/>
  <c r="T81"/>
  <c r="R84"/>
  <c r="R83"/>
  <c r="R82"/>
  <c r="R81"/>
  <c r="P84"/>
  <c r="P83"/>
  <c r="P82"/>
  <c r="P81"/>
  <c i="1" r="AU59"/>
  <c i="6" r="BK84"/>
  <c r="BK83"/>
  <c r="J83"/>
  <c r="BK82"/>
  <c r="J82"/>
  <c r="BK81"/>
  <c r="J81"/>
  <c r="J59"/>
  <c r="J30"/>
  <c i="1" r="AG59"/>
  <c i="6" r="J84"/>
  <c r="BE84"/>
  <c r="J33"/>
  <c i="1" r="AV59"/>
  <c i="6" r="F33"/>
  <c i="1" r="AZ59"/>
  <c i="6" r="J61"/>
  <c r="J60"/>
  <c r="J78"/>
  <c r="J77"/>
  <c r="F77"/>
  <c r="F75"/>
  <c r="E73"/>
  <c r="J55"/>
  <c r="J54"/>
  <c r="F54"/>
  <c r="F52"/>
  <c r="E50"/>
  <c r="J39"/>
  <c r="J18"/>
  <c r="E18"/>
  <c r="F78"/>
  <c r="F55"/>
  <c r="J17"/>
  <c r="J12"/>
  <c r="J75"/>
  <c r="J52"/>
  <c r="E7"/>
  <c r="E71"/>
  <c r="E48"/>
  <c i="5" r="J37"/>
  <c r="J36"/>
  <c i="1" r="AY58"/>
  <c i="5" r="J35"/>
  <c i="1" r="AX58"/>
  <c i="5" r="BI216"/>
  <c r="BH216"/>
  <c r="BG216"/>
  <c r="BF216"/>
  <c r="T216"/>
  <c r="R216"/>
  <c r="P216"/>
  <c r="BK216"/>
  <c r="J216"/>
  <c r="BE216"/>
  <c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7"/>
  <c r="BH187"/>
  <c r="BG187"/>
  <c r="BF187"/>
  <c r="T187"/>
  <c r="T186"/>
  <c r="R187"/>
  <c r="R186"/>
  <c r="P187"/>
  <c r="P186"/>
  <c r="BK187"/>
  <c r="BK186"/>
  <c r="J186"/>
  <c r="J187"/>
  <c r="BE187"/>
  <c r="J70"/>
  <c r="BI185"/>
  <c r="BH185"/>
  <c r="BG185"/>
  <c r="BF185"/>
  <c r="T185"/>
  <c r="R185"/>
  <c r="P185"/>
  <c r="BK185"/>
  <c r="J185"/>
  <c r="BE185"/>
  <c r="BI184"/>
  <c r="BH184"/>
  <c r="BG184"/>
  <c r="BF184"/>
  <c r="T184"/>
  <c r="T183"/>
  <c r="R184"/>
  <c r="R183"/>
  <c r="P184"/>
  <c r="P183"/>
  <c r="BK184"/>
  <c r="BK183"/>
  <c r="J183"/>
  <c r="J184"/>
  <c r="BE184"/>
  <c r="J69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2"/>
  <c r="BH172"/>
  <c r="BG172"/>
  <c r="BF172"/>
  <c r="T172"/>
  <c r="T171"/>
  <c r="R172"/>
  <c r="R171"/>
  <c r="P172"/>
  <c r="P171"/>
  <c r="BK172"/>
  <c r="BK171"/>
  <c r="J171"/>
  <c r="J172"/>
  <c r="BE172"/>
  <c r="J68"/>
  <c r="BI170"/>
  <c r="BH170"/>
  <c r="BG170"/>
  <c r="BE170"/>
  <c r="T170"/>
  <c r="R170"/>
  <c r="P170"/>
  <c r="BK170"/>
  <c r="J170"/>
  <c r="BF170"/>
  <c r="BI169"/>
  <c r="BH169"/>
  <c r="BG169"/>
  <c r="BE169"/>
  <c r="T169"/>
  <c r="R169"/>
  <c r="P169"/>
  <c r="BK169"/>
  <c r="J169"/>
  <c r="BF169"/>
  <c r="BI168"/>
  <c r="BH168"/>
  <c r="BG168"/>
  <c r="BE168"/>
  <c r="T168"/>
  <c r="R168"/>
  <c r="P168"/>
  <c r="BK168"/>
  <c r="J168"/>
  <c r="BF168"/>
  <c r="BI167"/>
  <c r="BH167"/>
  <c r="BG167"/>
  <c r="BE167"/>
  <c r="T167"/>
  <c r="R167"/>
  <c r="P167"/>
  <c r="BK167"/>
  <c r="J167"/>
  <c r="BF167"/>
  <c r="BI166"/>
  <c r="BH166"/>
  <c r="BG166"/>
  <c r="BE166"/>
  <c r="T166"/>
  <c r="R166"/>
  <c r="P166"/>
  <c r="BK166"/>
  <c r="J166"/>
  <c r="BF166"/>
  <c r="BI165"/>
  <c r="BH165"/>
  <c r="BG165"/>
  <c r="BE165"/>
  <c r="T165"/>
  <c r="R165"/>
  <c r="P165"/>
  <c r="BK165"/>
  <c r="J165"/>
  <c r="BF165"/>
  <c r="BI164"/>
  <c r="BH164"/>
  <c r="BG164"/>
  <c r="BE164"/>
  <c r="T164"/>
  <c r="R164"/>
  <c r="P164"/>
  <c r="BK164"/>
  <c r="J164"/>
  <c r="BF164"/>
  <c r="BI163"/>
  <c r="BH163"/>
  <c r="BG163"/>
  <c r="BE163"/>
  <c r="T163"/>
  <c r="R163"/>
  <c r="P163"/>
  <c r="BK163"/>
  <c r="J163"/>
  <c r="BF163"/>
  <c r="BI162"/>
  <c r="BH162"/>
  <c r="BG162"/>
  <c r="BE162"/>
  <c r="T162"/>
  <c r="R162"/>
  <c r="P162"/>
  <c r="BK162"/>
  <c r="J162"/>
  <c r="BF162"/>
  <c r="BI161"/>
  <c r="BH161"/>
  <c r="BG161"/>
  <c r="BE161"/>
  <c r="T161"/>
  <c r="R161"/>
  <c r="P161"/>
  <c r="BK161"/>
  <c r="J161"/>
  <c r="BF161"/>
  <c r="BI160"/>
  <c r="BH160"/>
  <c r="BG160"/>
  <c r="BE160"/>
  <c r="T160"/>
  <c r="R160"/>
  <c r="P160"/>
  <c r="BK160"/>
  <c r="J160"/>
  <c r="BF160"/>
  <c r="BI159"/>
  <c r="BH159"/>
  <c r="BG159"/>
  <c r="BE159"/>
  <c r="T159"/>
  <c r="R159"/>
  <c r="P159"/>
  <c r="BK159"/>
  <c r="J159"/>
  <c r="BF159"/>
  <c r="BI158"/>
  <c r="BH158"/>
  <c r="BG158"/>
  <c r="BE158"/>
  <c r="T158"/>
  <c r="R158"/>
  <c r="P158"/>
  <c r="BK158"/>
  <c r="J158"/>
  <c r="BF158"/>
  <c r="BI157"/>
  <c r="BH157"/>
  <c r="BG157"/>
  <c r="BE157"/>
  <c r="T157"/>
  <c r="R157"/>
  <c r="P157"/>
  <c r="BK157"/>
  <c r="J157"/>
  <c r="BF157"/>
  <c r="BI156"/>
  <c r="BH156"/>
  <c r="BG156"/>
  <c r="BE156"/>
  <c r="T156"/>
  <c r="R156"/>
  <c r="P156"/>
  <c r="BK156"/>
  <c r="J156"/>
  <c r="BF156"/>
  <c r="BI155"/>
  <c r="BH155"/>
  <c r="BG155"/>
  <c r="BE155"/>
  <c r="T155"/>
  <c r="R155"/>
  <c r="P155"/>
  <c r="BK155"/>
  <c r="J155"/>
  <c r="BF155"/>
  <c r="BI154"/>
  <c r="BH154"/>
  <c r="BG154"/>
  <c r="BE154"/>
  <c r="T154"/>
  <c r="R154"/>
  <c r="P154"/>
  <c r="BK154"/>
  <c r="J154"/>
  <c r="BF154"/>
  <c r="BI153"/>
  <c r="BH153"/>
  <c r="BG153"/>
  <c r="BE153"/>
  <c r="T153"/>
  <c r="T152"/>
  <c r="R153"/>
  <c r="R152"/>
  <c r="P153"/>
  <c r="P152"/>
  <c r="BK153"/>
  <c r="BK152"/>
  <c r="J152"/>
  <c r="J153"/>
  <c r="BF153"/>
  <c r="J67"/>
  <c r="BI151"/>
  <c r="BH151"/>
  <c r="BG151"/>
  <c r="BE151"/>
  <c r="T151"/>
  <c r="R151"/>
  <c r="P151"/>
  <c r="BK151"/>
  <c r="J151"/>
  <c r="BF151"/>
  <c r="BI150"/>
  <c r="BH150"/>
  <c r="BG150"/>
  <c r="BE150"/>
  <c r="T150"/>
  <c r="R150"/>
  <c r="P150"/>
  <c r="BK150"/>
  <c r="J150"/>
  <c r="BF150"/>
  <c r="BI149"/>
  <c r="BH149"/>
  <c r="BG149"/>
  <c r="BE149"/>
  <c r="T149"/>
  <c r="R149"/>
  <c r="P149"/>
  <c r="BK149"/>
  <c r="J149"/>
  <c r="BF149"/>
  <c r="BI148"/>
  <c r="BH148"/>
  <c r="BG148"/>
  <c r="BE148"/>
  <c r="T148"/>
  <c r="R148"/>
  <c r="P148"/>
  <c r="BK148"/>
  <c r="J148"/>
  <c r="BF148"/>
  <c r="BI147"/>
  <c r="BH147"/>
  <c r="BG147"/>
  <c r="BE147"/>
  <c r="T147"/>
  <c r="T146"/>
  <c r="T145"/>
  <c r="R147"/>
  <c r="R146"/>
  <c r="R145"/>
  <c r="P147"/>
  <c r="P146"/>
  <c r="P145"/>
  <c r="BK147"/>
  <c r="BK146"/>
  <c r="J146"/>
  <c r="BK145"/>
  <c r="J145"/>
  <c r="J147"/>
  <c r="BF147"/>
  <c r="J66"/>
  <c r="J6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T119"/>
  <c r="T118"/>
  <c r="R120"/>
  <c r="R119"/>
  <c r="R118"/>
  <c r="P120"/>
  <c r="P119"/>
  <c r="P118"/>
  <c r="BK120"/>
  <c r="BK119"/>
  <c r="J119"/>
  <c r="BK118"/>
  <c r="J118"/>
  <c r="J120"/>
  <c r="BE120"/>
  <c r="J64"/>
  <c r="J63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T95"/>
  <c r="R96"/>
  <c r="R95"/>
  <c r="P96"/>
  <c r="P95"/>
  <c r="BK96"/>
  <c r="BK95"/>
  <c r="J95"/>
  <c r="J96"/>
  <c r="BE96"/>
  <c r="J62"/>
  <c r="BI93"/>
  <c r="F37"/>
  <c i="1" r="BD58"/>
  <c i="5" r="BH93"/>
  <c r="F36"/>
  <c i="1" r="BC58"/>
  <c i="5" r="BG93"/>
  <c r="F35"/>
  <c i="1" r="BB58"/>
  <c i="5" r="BF93"/>
  <c r="J34"/>
  <c i="1" r="AW58"/>
  <c i="5" r="F34"/>
  <c i="1" r="BA58"/>
  <c i="5" r="T93"/>
  <c r="T92"/>
  <c r="T91"/>
  <c r="T90"/>
  <c r="R93"/>
  <c r="R92"/>
  <c r="R91"/>
  <c r="R90"/>
  <c r="P93"/>
  <c r="P92"/>
  <c r="P91"/>
  <c r="P90"/>
  <c i="1" r="AU58"/>
  <c i="5" r="BK93"/>
  <c r="BK92"/>
  <c r="J92"/>
  <c r="BK91"/>
  <c r="J91"/>
  <c r="BK90"/>
  <c r="J90"/>
  <c r="J59"/>
  <c r="J30"/>
  <c i="1" r="AG58"/>
  <c i="5" r="J93"/>
  <c r="BE93"/>
  <c r="J33"/>
  <c i="1" r="AV58"/>
  <c i="5" r="F33"/>
  <c i="1" r="AZ58"/>
  <c i="5" r="J61"/>
  <c r="J60"/>
  <c r="J87"/>
  <c r="J86"/>
  <c r="F86"/>
  <c r="F84"/>
  <c r="E82"/>
  <c r="J55"/>
  <c r="J54"/>
  <c r="F54"/>
  <c r="F52"/>
  <c r="E50"/>
  <c r="J39"/>
  <c r="J18"/>
  <c r="E18"/>
  <c r="F87"/>
  <c r="F55"/>
  <c r="J17"/>
  <c r="J12"/>
  <c r="J84"/>
  <c r="J52"/>
  <c r="E7"/>
  <c r="E80"/>
  <c r="E48"/>
  <c i="4" r="J37"/>
  <c r="J36"/>
  <c i="1" r="AY57"/>
  <c i="4" r="J35"/>
  <c i="1" r="AX57"/>
  <c i="4" r="BI82"/>
  <c r="F37"/>
  <c i="1" r="BD57"/>
  <c i="4" r="BH82"/>
  <c r="F36"/>
  <c i="1" r="BC57"/>
  <c i="4" r="BG82"/>
  <c r="F35"/>
  <c i="1" r="BB57"/>
  <c i="4" r="BF82"/>
  <c r="J34"/>
  <c i="1" r="AW57"/>
  <c i="4" r="F34"/>
  <c i="1" r="BA57"/>
  <c i="4" r="T82"/>
  <c r="T81"/>
  <c r="T80"/>
  <c r="R82"/>
  <c r="R81"/>
  <c r="R80"/>
  <c r="P82"/>
  <c r="P81"/>
  <c r="P80"/>
  <c i="1" r="AU57"/>
  <c i="4" r="BK82"/>
  <c r="BK81"/>
  <c r="J81"/>
  <c r="BK80"/>
  <c r="J80"/>
  <c r="J59"/>
  <c r="J30"/>
  <c i="1" r="AG57"/>
  <c i="4" r="J82"/>
  <c r="BE82"/>
  <c r="J33"/>
  <c i="1" r="AV57"/>
  <c i="4" r="F33"/>
  <c i="1" r="AZ57"/>
  <c i="4" r="J60"/>
  <c r="J77"/>
  <c r="J76"/>
  <c r="F76"/>
  <c r="F74"/>
  <c r="E72"/>
  <c r="J55"/>
  <c r="J54"/>
  <c r="F54"/>
  <c r="F52"/>
  <c r="E50"/>
  <c r="J39"/>
  <c r="J18"/>
  <c r="E18"/>
  <c r="F77"/>
  <c r="F55"/>
  <c r="J17"/>
  <c r="J12"/>
  <c r="J74"/>
  <c r="J52"/>
  <c r="E7"/>
  <c r="E70"/>
  <c r="E48"/>
  <c i="3" r="J37"/>
  <c r="J36"/>
  <c i="1" r="AY56"/>
  <c i="3" r="J35"/>
  <c i="1" r="AX56"/>
  <c i="3"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T111"/>
  <c r="R112"/>
  <c r="R111"/>
  <c r="P112"/>
  <c r="P111"/>
  <c r="BK112"/>
  <c r="BK111"/>
  <c r="J111"/>
  <c r="J112"/>
  <c r="BE112"/>
  <c r="J63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5"/>
  <c r="BH105"/>
  <c r="BG105"/>
  <c r="BF105"/>
  <c r="T105"/>
  <c r="T104"/>
  <c r="R105"/>
  <c r="R104"/>
  <c r="P105"/>
  <c r="P104"/>
  <c r="BK105"/>
  <c r="BK104"/>
  <c r="J104"/>
  <c r="J105"/>
  <c r="BE105"/>
  <c r="J62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6"/>
  <c r="F37"/>
  <c i="1" r="BD56"/>
  <c i="3" r="BH86"/>
  <c r="F36"/>
  <c i="1" r="BC56"/>
  <c i="3" r="BG86"/>
  <c r="F35"/>
  <c i="1" r="BB56"/>
  <c i="3" r="BF86"/>
  <c r="J34"/>
  <c i="1" r="AW56"/>
  <c i="3" r="F34"/>
  <c i="1" r="BA56"/>
  <c i="3" r="T86"/>
  <c r="T85"/>
  <c r="T84"/>
  <c r="T83"/>
  <c r="R86"/>
  <c r="R85"/>
  <c r="R84"/>
  <c r="R83"/>
  <c r="P86"/>
  <c r="P85"/>
  <c r="P84"/>
  <c r="P83"/>
  <c i="1" r="AU56"/>
  <c i="3" r="BK86"/>
  <c r="BK85"/>
  <c r="J85"/>
  <c r="BK84"/>
  <c r="J84"/>
  <c r="BK83"/>
  <c r="J83"/>
  <c r="J59"/>
  <c r="J30"/>
  <c i="1" r="AG56"/>
  <c i="3" r="J86"/>
  <c r="BE86"/>
  <c r="J33"/>
  <c i="1" r="AV56"/>
  <c i="3" r="F33"/>
  <c i="1" r="AZ56"/>
  <c i="3" r="J61"/>
  <c r="J60"/>
  <c r="J80"/>
  <c r="J79"/>
  <c r="F79"/>
  <c r="F77"/>
  <c r="E75"/>
  <c r="J55"/>
  <c r="J54"/>
  <c r="F54"/>
  <c r="F52"/>
  <c r="E50"/>
  <c r="J39"/>
  <c r="J18"/>
  <c r="E18"/>
  <c r="F80"/>
  <c r="F55"/>
  <c r="J17"/>
  <c r="J12"/>
  <c r="J77"/>
  <c r="J52"/>
  <c r="E7"/>
  <c r="E73"/>
  <c r="E48"/>
  <c i="2" r="J37"/>
  <c r="J36"/>
  <c i="1" r="AY55"/>
  <c i="2" r="J35"/>
  <c i="1" r="AX55"/>
  <c i="2"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T120"/>
  <c r="R121"/>
  <c r="R120"/>
  <c r="P121"/>
  <c r="P120"/>
  <c r="BK121"/>
  <c r="BK120"/>
  <c r="J120"/>
  <c r="J121"/>
  <c r="BE121"/>
  <c r="J63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T107"/>
  <c r="R108"/>
  <c r="R107"/>
  <c r="P108"/>
  <c r="P107"/>
  <c r="BK108"/>
  <c r="BK107"/>
  <c r="J107"/>
  <c r="J108"/>
  <c r="BE108"/>
  <c r="J62"/>
  <c r="BI105"/>
  <c r="BH105"/>
  <c r="BG105"/>
  <c r="BF105"/>
  <c r="T105"/>
  <c r="R105"/>
  <c r="P105"/>
  <c r="BK105"/>
  <c r="J105"/>
  <c r="BE105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6"/>
  <c r="F37"/>
  <c i="1" r="BD55"/>
  <c i="2" r="BH86"/>
  <c r="F36"/>
  <c i="1" r="BC55"/>
  <c i="2" r="BG86"/>
  <c r="F35"/>
  <c i="1" r="BB55"/>
  <c i="2" r="BF86"/>
  <c r="J34"/>
  <c i="1" r="AW55"/>
  <c i="2" r="F34"/>
  <c i="1" r="BA55"/>
  <c i="2" r="T86"/>
  <c r="T85"/>
  <c r="T84"/>
  <c r="T83"/>
  <c r="R86"/>
  <c r="R85"/>
  <c r="R84"/>
  <c r="R83"/>
  <c r="P86"/>
  <c r="P85"/>
  <c r="P84"/>
  <c r="P83"/>
  <c i="1" r="AU55"/>
  <c i="2" r="BK86"/>
  <c r="BK85"/>
  <c r="J85"/>
  <c r="BK84"/>
  <c r="J84"/>
  <c r="BK83"/>
  <c r="J83"/>
  <c r="J59"/>
  <c r="J30"/>
  <c i="1" r="AG55"/>
  <c i="2" r="J86"/>
  <c r="BE86"/>
  <c r="J33"/>
  <c i="1" r="AV55"/>
  <c i="2" r="F33"/>
  <c i="1" r="AZ55"/>
  <c i="2" r="J61"/>
  <c r="J60"/>
  <c r="J80"/>
  <c r="J79"/>
  <c r="F79"/>
  <c r="F77"/>
  <c r="E75"/>
  <c r="J55"/>
  <c r="J54"/>
  <c r="F54"/>
  <c r="F52"/>
  <c r="E50"/>
  <c r="J39"/>
  <c r="J18"/>
  <c r="E18"/>
  <c r="F80"/>
  <c r="F55"/>
  <c r="J17"/>
  <c r="J12"/>
  <c r="J77"/>
  <c r="J52"/>
  <c r="E7"/>
  <c r="E73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9"/>
  <c r="AN59"/>
  <c r="AT58"/>
  <c r="AN58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<sst xmlns="http://schemas.openxmlformats.org/spreadsheetml/2006/main">
  <si>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</si>
  <si>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</si>
  <si>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</si>
  <si>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</si>
  <si>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</si>
  <si>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{9655a51d-5a32-460d-a769-2a447f8a948b}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</si>
  <si>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</si>
  <si>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</si>
  <si>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</si>
  <si>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</si>
  <si>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</si>
  <si>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</si>
  <si>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</si>
  <si>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</si>
  <si>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2016/154/VR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</si>
  <si>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</si>
  <si>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</si>
  <si>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Obnova parku Lipovka v horní části náměstí u zámeckého areálu</t>
  </si>
  <si>
    <t>0,1</t>
  </si>
  <si>
    <t>KSO:</t>
  </si>
  <si>
    <t>CC-CZ:</t>
  </si>
  <si>
    <t>1</t>
  </si>
  <si>
    <t>Místo:</t>
  </si>
  <si>
    <t>k.ú. Třeboň</t>
  </si>
  <si>
    <t>Datum:</t>
  </si>
  <si>
    <t>8. 12. 2016</t>
  </si>
  <si>
    <t>10</t>
  </si>
  <si>
    <t>100</t>
  </si>
  <si>
    <t>Zadavatel:</t>
  </si>
  <si>
    <t>IČ:</t>
  </si>
  <si>
    <t>Město Třeboň,Palackého náměstí 46/II,379 01 Třeboň</t>
  </si>
  <si>
    <t>DIČ:</t>
  </si>
  <si>
    <t>Uchazeč:</t>
  </si>
  <si>
    <t>Vyplň údaj</t>
  </si>
  <si>
    <t>Projektant:</t>
  </si>
  <si>
    <t>Atregia, s.r.o., Šebrov 215, 679 22</t>
  </si>
  <si>
    <t>True</t>
  </si>
  <si>
    <t>Zpracovatel:</t>
  </si>
  <si>
    <t>Ing. Lenka Požárová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</si>
  <si>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</si>
  <si>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</si>
  <si>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</si>
  <si>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</si>
  <si>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</si>
  <si>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</si>
  <si>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</si>
  <si>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</si>
  <si>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</si>
  <si>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</si>
  <si>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</si>
  <si>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</si>
  <si>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</si>
  <si>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</si>
  <si>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</si>
  <si>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</si>
  <si>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</si>
  <si>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</si>
  <si>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</si>
  <si>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</si>
  <si>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</si>
  <si>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</si>
  <si>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</si>
  <si>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</si>
  <si>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</si>
  <si>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</si>
  <si>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</si>
  <si>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</si>
  <si>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</si>
  <si>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</si>
  <si>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</si>
  <si>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</si>
  <si>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</si>
  <si>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</si>
  <si>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</si>
  <si>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</si>
  <si>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</si>
  <si>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</si>
  <si>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</si>
  <si>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</si>
  <si>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</t>
  </si>
  <si>
    <t>Příprava území</t>
  </si>
  <si>
    <t>STA</t>
  </si>
  <si>
    <t>{c1be03eb-e76b-455b-a857-3b7d2d3466dc}</t>
  </si>
  <si>
    <t>2</t>
  </si>
  <si>
    <t>D.2</t>
  </si>
  <si>
    <t>Zpevněné plochy a mobiliář</t>
  </si>
  <si>
    <t>{0da6510f-1e30-4f4d-8c93-3ff8bf3f3fd8}</t>
  </si>
  <si>
    <t>D.3</t>
  </si>
  <si>
    <t>Veřejné osvětlení</t>
  </si>
  <si>
    <t>{28ee1437-f18a-4ff6-9fbd-8a010c65a7b7}</t>
  </si>
  <si>
    <t>D.4</t>
  </si>
  <si>
    <t>Sadové úpravy</t>
  </si>
  <si>
    <t>{0b436db0-380b-4691-8f56-96921fe9a1a7}</t>
  </si>
  <si>
    <t>D.5</t>
  </si>
  <si>
    <t>Vedlejší rozpočtové náklady</t>
  </si>
  <si>
    <t>{831fe415-b9cc-4423-85f4-211b0115adfc}</t>
  </si>
  <si>
    <t>kácení_objem_korun</t>
  </si>
  <si>
    <t>výpočet objemu větví kácených stromů</t>
  </si>
  <si>
    <t>m3</t>
  </si>
  <si>
    <t>3</t>
  </si>
  <si>
    <t>navrh_dlažba</t>
  </si>
  <si>
    <t>plocha navržené dlažby z kostky - odstranění podkladních vrstev</t>
  </si>
  <si>
    <t>m2</t>
  </si>
  <si>
    <t>265</t>
  </si>
  <si>
    <t>KRYCÍ LIST SOUPISU PRACÍ</t>
  </si>
  <si>
    <t>ods_beton</t>
  </si>
  <si>
    <t>plocha odstraňovaných betonových ploch</t>
  </si>
  <si>
    <t>35</t>
  </si>
  <si>
    <t>ods_drn</t>
  </si>
  <si>
    <t>odstranění drnu</t>
  </si>
  <si>
    <t>115</t>
  </si>
  <si>
    <t>ods_kostka</t>
  </si>
  <si>
    <t>plocha odstraňovaných kamenných kostek</t>
  </si>
  <si>
    <t>145</t>
  </si>
  <si>
    <t>ods_letničky</t>
  </si>
  <si>
    <t>plocha odstranovanych letnickovych zahonu</t>
  </si>
  <si>
    <t>30</t>
  </si>
  <si>
    <t>Objekt:</t>
  </si>
  <si>
    <t>ods_mlat</t>
  </si>
  <si>
    <t>plocha odstraňovaného mlatu</t>
  </si>
  <si>
    <t>230</t>
  </si>
  <si>
    <t>D.1 - Příprava území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</si>
  <si>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</si>
  <si>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</si>
  <si>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</si>
  <si>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</si>
  <si>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</si>
  <si>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</si>
  <si>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</si>
  <si>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</si>
  <si>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</si>
  <si>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</si>
  <si>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</si>
  <si>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</si>
  <si>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</si>
  <si>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</si>
  <si>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</si>
  <si>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</si>
  <si>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</si>
  <si>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</si>
  <si>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</si>
  <si>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</si>
  <si>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</si>
  <si>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</si>
  <si>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</si>
  <si>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</si>
  <si>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</si>
  <si>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</si>
  <si>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</si>
  <si>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184807111</t>
  </si>
  <si>
    <t>Ochrana kmene bedněním před poškozením stavebním provozem zřízení</t>
  </si>
  <si>
    <t>CS ÚRS 2016 01</t>
  </si>
  <si>
    <t>4</t>
  </si>
  <si>
    <t>1236830887</t>
  </si>
  <si>
    <t>VV</t>
  </si>
  <si>
    <t>"stromy č.1,2,3,4 - bednění velikosti 2x2x4"2*2*4*4</t>
  </si>
  <si>
    <t>111212351</t>
  </si>
  <si>
    <t>Odstranění nevhodných dřevin průměru kmene do 100 mm výšky přes 1 m s odstraněním pařezu do 100 m2 v rovině nebo na svahu do 1:5</t>
  </si>
  <si>
    <t>-2097625223</t>
  </si>
  <si>
    <t>"dle inv.tab.č.5"39</t>
  </si>
  <si>
    <t>111251111</t>
  </si>
  <si>
    <t>Drcení ořezaných větví strojně - (štěpkování) o průměru větví do 100 mm</t>
  </si>
  <si>
    <t>-1075843545</t>
  </si>
  <si>
    <t>111301111</t>
  </si>
  <si>
    <t>Sejmutí drnu tl. do 100 mm, v jakékoliv ploše</t>
  </si>
  <si>
    <t>1941672176</t>
  </si>
  <si>
    <t>5</t>
  </si>
  <si>
    <t>162702111</t>
  </si>
  <si>
    <t>Vodorovné přemístění drnu na suchu na vzdálenost přes 5000 do 6000 m</t>
  </si>
  <si>
    <t>1039533063</t>
  </si>
  <si>
    <t>6</t>
  </si>
  <si>
    <t>185804251</t>
  </si>
  <si>
    <t>Odstranění odkvetlých a odumřelých částí rostlin ze záhonů letniček, cibulovin nebo hlíznatých</t>
  </si>
  <si>
    <t>1222821966</t>
  </si>
  <si>
    <t>7</t>
  </si>
  <si>
    <t>121112111</t>
  </si>
  <si>
    <t>Sejmutí ornice ručně s vodorovným přemístěním do 50 m na dočasné či trvalé skládky nebo na hromady v místě upotřebení tloušťky vrstvy do 150 mm</t>
  </si>
  <si>
    <t>1266653056</t>
  </si>
  <si>
    <t>"zemina sejmuta tl 5cm"ods_letničky*0,05</t>
  </si>
  <si>
    <t>8</t>
  </si>
  <si>
    <t>R-171201201</t>
  </si>
  <si>
    <t>Uložení odpadu na skládky</t>
  </si>
  <si>
    <t>vlastní položka</t>
  </si>
  <si>
    <t>-1959888901</t>
  </si>
  <si>
    <t>"objem nadrcených korun, přepočteno na 1prms"kácení_objem_korun*0,35</t>
  </si>
  <si>
    <t>"odstranění drnu tl.10cm"ods_drn*0,1</t>
  </si>
  <si>
    <t>"odstranění letniček tl.5cm"ods_letničky*0,05</t>
  </si>
  <si>
    <t>bioodpad</t>
  </si>
  <si>
    <t>Součet</t>
  </si>
  <si>
    <t>9</t>
  </si>
  <si>
    <t>R-171201211</t>
  </si>
  <si>
    <t>Uložení sypaniny poplatek za uložení na skládce (skládkovné)</t>
  </si>
  <si>
    <t>t</t>
  </si>
  <si>
    <t>1548974833</t>
  </si>
  <si>
    <t>"převod z m3 na kg a tuny"bioodpad*550/1000</t>
  </si>
  <si>
    <t>Ostatní konstrukce a práce, bourání</t>
  </si>
  <si>
    <t>966001211</t>
  </si>
  <si>
    <t>Odstranění lavičky parkové stabilní zabetonované</t>
  </si>
  <si>
    <t>kus</t>
  </si>
  <si>
    <t>426694382</t>
  </si>
  <si>
    <t>11</t>
  </si>
  <si>
    <t>966001311</t>
  </si>
  <si>
    <t>Odstranění odpadkového koše s betonovou patkou</t>
  </si>
  <si>
    <t>-1099692945</t>
  </si>
  <si>
    <t>12</t>
  </si>
  <si>
    <t>113107171</t>
  </si>
  <si>
    <t>Odstranění podkladů nebo krytů s přemístěním hmot na skládku na vzdálenost do 20 m nebo s naložením na dopravní prostředek v ploše jednotlivě přes 50 m2 do 200 m2 z betonu prostého, o tl. vrstvy přes 100 do 150 mm</t>
  </si>
  <si>
    <t>599039915</t>
  </si>
  <si>
    <t>13</t>
  </si>
  <si>
    <t>113106211</t>
  </si>
  <si>
    <t>Rozebrání dlažeb a dílců komunikací pro pěší, vozovek a ploch s přemístěním hmot na skládku na vzdálenost do 3 m nebo s naložením na dopravní prostředek vozovek a ploch, s jakoukoliv výplní spár v ploše jednotlivě přes 50 m2 do 200 m2 z velkých kostek kladených do lože z kameniva</t>
  </si>
  <si>
    <t>317812408</t>
  </si>
  <si>
    <t>14</t>
  </si>
  <si>
    <t>R-113107151</t>
  </si>
  <si>
    <t>Odstranění podkladů nebo krytů s přemístěním hmot na skládku na vzdálenost do 20 m nebo s naložením na dopravní prostředek v ploše jednotlivě přes 50 m2 do 250 m2 hlinitopísčitého, o tl. vrstvy do 100 mm</t>
  </si>
  <si>
    <t>-1968142472</t>
  </si>
  <si>
    <t>113107222</t>
  </si>
  <si>
    <t>Odstranění podkladů nebo krytů s přemístěním hmot na skládku na vzdálenost do 20 m nebo s naložením na dopravní prostředek v ploše jednotlivě přes 200 m2 z kameniva hrubého drceného, o tl. vrstvy přes 100 do 200 mm</t>
  </si>
  <si>
    <t>-497599540</t>
  </si>
  <si>
    <t>"bez ploch po keřích"navrh_dlažba</t>
  </si>
  <si>
    <t>16</t>
  </si>
  <si>
    <t>113107221</t>
  </si>
  <si>
    <t>Odstranění podkladů nebo krytů s přemístěním hmot na skládku na vzdálenost do 20 m nebo s naložením na dopravní prostředek v ploše jednotlivě přes 200 m2 z kameniva hrubého drceného, o tl. vrstvy do 100 mm</t>
  </si>
  <si>
    <t>1612075904</t>
  </si>
  <si>
    <t>ods_beton+ods_kostka+ods_mlat-navrh_dlažba</t>
  </si>
  <si>
    <t>997</t>
  </si>
  <si>
    <t>Přesun sutě</t>
  </si>
  <si>
    <t>17</t>
  </si>
  <si>
    <t>997221111</t>
  </si>
  <si>
    <t>Vodorovná doprava suti nošením s naložením a se složením za sypkých materiálů, na vzdálenost do 50 m</t>
  </si>
  <si>
    <t>946361002</t>
  </si>
  <si>
    <t>18</t>
  </si>
  <si>
    <t>997221551</t>
  </si>
  <si>
    <t>Vodorovná doprava suti bez naložení, ale se složením a s hrubým urovnáním ze sypkých materiálů, na vzdálenost do 1 km</t>
  </si>
  <si>
    <t>1336165124</t>
  </si>
  <si>
    <t>19</t>
  </si>
  <si>
    <t>997221559</t>
  </si>
  <si>
    <t>Vodorovná doprava suti bez naložení, ale se složením a s hrubým urovnáním Příplatek k ceně za každý další i započatý 1 km přes 1 km</t>
  </si>
  <si>
    <t>953879199</t>
  </si>
  <si>
    <t>20</t>
  </si>
  <si>
    <t>997221611</t>
  </si>
  <si>
    <t>Nakládání na dopravní prostředky pro vodorovnou dopravu suti</t>
  </si>
  <si>
    <t>1511483421</t>
  </si>
  <si>
    <t>997221815</t>
  </si>
  <si>
    <t>Poplatek za uložení stavebního odpadu na skládce (skládkovné) betonového</t>
  </si>
  <si>
    <t>378707995</t>
  </si>
  <si>
    <t>22</t>
  </si>
  <si>
    <t>997221855</t>
  </si>
  <si>
    <t>Poplatek za uložení stavebního odpadu na skládce (skládkovné) z kameniva</t>
  </si>
  <si>
    <t>916733555</t>
  </si>
  <si>
    <t>chránička</t>
  </si>
  <si>
    <t>plastová chránička pro vodovod</t>
  </si>
  <si>
    <t>m</t>
  </si>
  <si>
    <t>33</t>
  </si>
  <si>
    <t>obrubník_kostka</t>
  </si>
  <si>
    <t>délka kamenné obruby u komunikací z kostky</t>
  </si>
  <si>
    <t>pl_dlažba</t>
  </si>
  <si>
    <t>plocha dlažby z žulové kostky</t>
  </si>
  <si>
    <t>330</t>
  </si>
  <si>
    <t>pl_řádek</t>
  </si>
  <si>
    <t>plocha řádku mezi záhonem a trávníkem z žulové kostky</t>
  </si>
  <si>
    <t>2,4</t>
  </si>
  <si>
    <t>D.2 - Zpevněné plochy a mobiliář</t>
  </si>
  <si>
    <t xml:space="preserve">    59 - Kryty pozemních komunikací</t>
  </si>
  <si>
    <t xml:space="preserve">    N010 - Mobiliář</t>
  </si>
  <si>
    <t xml:space="preserve">    998 - Přesun hmot</t>
  </si>
  <si>
    <t>59</t>
  </si>
  <si>
    <t>Kryty pozemních komunikací</t>
  </si>
  <si>
    <t>181951102</t>
  </si>
  <si>
    <t>Úprava pláně vyrovnáním výškových rozdílů v hornině tř. 1 až 4 se zhutněním</t>
  </si>
  <si>
    <t>272838105</t>
  </si>
  <si>
    <t>564861111</t>
  </si>
  <si>
    <t>Podklad ze štěrkodrti ŠD s rozprostřením a zhutněním, po zhutnění tl. 200 mm</t>
  </si>
  <si>
    <t>1176096129</t>
  </si>
  <si>
    <t>564201111</t>
  </si>
  <si>
    <t>Podklad nebo podsyp ze štěrkopísku ŠP s rozprostřením, vlhčením a zhutněním, po zhutnění tl. 40 mm</t>
  </si>
  <si>
    <t>1416920291</t>
  </si>
  <si>
    <t>591211111</t>
  </si>
  <si>
    <t>Kladení dlažby z kostek s provedením lože do tl. 50 mm, s vyplněním spár, s dvojím beraněním a se smetením přebytečného materiálu na krajnici drobných z kamene, do lože z kameniva těženého</t>
  </si>
  <si>
    <t>1829225549</t>
  </si>
  <si>
    <t>916111123</t>
  </si>
  <si>
    <t>Osazení silniční obruby z dlažebních kostek v jedné řadě s ložem tl. přes 50 do 100 mm, s vyplněním a zatřením spár cementovou maltou z drobných kostek (mozaiky) s boční opěrou z betonu prostého tř. C 12/15, do lože z betonu prostého téže značky</t>
  </si>
  <si>
    <t>-893423097</t>
  </si>
  <si>
    <t>obrubník_kostka*1,1"ztratné"</t>
  </si>
  <si>
    <t>M</t>
  </si>
  <si>
    <t>583801200</t>
  </si>
  <si>
    <t xml:space="preserve">Výrobky lomařské a kamenické pro komunikace (kostky dlažební, krajníky a obrubníky) kostka dlažební drobná žula (materiálová skupina I/2) vel. 8/10 cm šedá  (1t = cca 5 m2)</t>
  </si>
  <si>
    <t>-754477770</t>
  </si>
  <si>
    <t>"1t=5m2"(pl_dlažba+pl_řádek)/5</t>
  </si>
  <si>
    <t>935932111-R</t>
  </si>
  <si>
    <t>Osazení plastové chráničky šířky do 200 mm</t>
  </si>
  <si>
    <t>1839658784</t>
  </si>
  <si>
    <t>286181570-R</t>
  </si>
  <si>
    <t>dělená plastová kabelová chránička průměr 110mm</t>
  </si>
  <si>
    <t>1685925837</t>
  </si>
  <si>
    <t>175101101</t>
  </si>
  <si>
    <t>Obsypání potrubí sypaninou z vhodných hornin tř. 1 až 4 nebo materiálem připraveným podél výkopu ve vzdálenosti do 3 m od jeho kraje, pro jakoukoliv hloubku výkopu a míru zhutnění bez prohození sypaniny</t>
  </si>
  <si>
    <t>-1591359020</t>
  </si>
  <si>
    <t>chránička*0,5*0,5</t>
  </si>
  <si>
    <t>N010</t>
  </si>
  <si>
    <t>Mobiliář</t>
  </si>
  <si>
    <t>936124112</t>
  </si>
  <si>
    <t>Montáž lavičky parkové a sedáku stabilní se zabetonováním noh do betonových patek 15x15x30 cm</t>
  </si>
  <si>
    <t>-1591806380</t>
  </si>
  <si>
    <t>4+2</t>
  </si>
  <si>
    <t>749101070</t>
  </si>
  <si>
    <t>Zařízení městského mobiliáře lavičky s opěradlem, kotvená do beton. patek 15x15x30 cm, konstrukce a područky - litina, sedák - smrková prkna s nátěrem odstínu teak, rozměry 1800x830x600mm</t>
  </si>
  <si>
    <t>-2016058651</t>
  </si>
  <si>
    <t>749101070/2</t>
  </si>
  <si>
    <t>Zařízení městského mobiliáře lavičky s opěradlem, kotvená do beton. patek 15x15x30 cm, konstrukce a područky - litina, sedák - smrková prkna s nátěrem odstínu teak, rozměry 3280x440x350mm</t>
  </si>
  <si>
    <t>623485612</t>
  </si>
  <si>
    <t>936104213</t>
  </si>
  <si>
    <t>Montáž odpadkového koše přichycením kotevními šrouby do betonových patek 15x15x30 cm</t>
  </si>
  <si>
    <t>1527841705</t>
  </si>
  <si>
    <t>749101320</t>
  </si>
  <si>
    <t>Zařízení městského mobiliáře koše odpadkové ocelový se stříškou, opatřený práškovým lakem v černé barvě, kotvený do bet.patek, výška 47,5 cm, průměr 30 cm</t>
  </si>
  <si>
    <t>1244610234</t>
  </si>
  <si>
    <t>998</t>
  </si>
  <si>
    <t>Přesun hmot</t>
  </si>
  <si>
    <t>998225111</t>
  </si>
  <si>
    <t>Přesun hmot pro komunikace s krytem z kameniva, dopravní vzdálenost do 200 m jakékoliv délky objektu</t>
  </si>
  <si>
    <t>-1355020175</t>
  </si>
  <si>
    <t>998225194</t>
  </si>
  <si>
    <t xml:space="preserve">Přesun hmot pro komunikace s krytem z kameniva.  Příplatek k ceně za zvětšený přesun přes vymezenou největší dopravní vzdálenost do 5000 m</t>
  </si>
  <si>
    <t>1416404975</t>
  </si>
  <si>
    <t>998231311</t>
  </si>
  <si>
    <t>Přesun hmot pro sadovnické a krajinářské úpravy dopravní vzdálenost do 5000 m</t>
  </si>
  <si>
    <t>-678159099</t>
  </si>
  <si>
    <t>998231411</t>
  </si>
  <si>
    <t>Ruční přesun hmot pro sadovnické a krajinářské úpravy bez užití mechanizace vodorovná dopravní vzdálenost do 100 m</t>
  </si>
  <si>
    <t>2079745204</t>
  </si>
  <si>
    <t>D.3 - Veřejné osvětlení</t>
  </si>
  <si>
    <t>112151111R</t>
  </si>
  <si>
    <t>SO D.3 - Ing. Chrt</t>
  </si>
  <si>
    <t>kpl</t>
  </si>
  <si>
    <t>1513870799</t>
  </si>
  <si>
    <t>keře</t>
  </si>
  <si>
    <t>počet navržených keřů</t>
  </si>
  <si>
    <t>ks</t>
  </si>
  <si>
    <t>160</t>
  </si>
  <si>
    <t>pl_keře</t>
  </si>
  <si>
    <t>plocha navrhovaných keřů</t>
  </si>
  <si>
    <t>50</t>
  </si>
  <si>
    <t>pl_trávník</t>
  </si>
  <si>
    <t>plocha navrženého trávníku</t>
  </si>
  <si>
    <t>105</t>
  </si>
  <si>
    <t>pl_trvalky</t>
  </si>
  <si>
    <t>plocha navrhovaných trvalek</t>
  </si>
  <si>
    <t>150</t>
  </si>
  <si>
    <t>trvalky</t>
  </si>
  <si>
    <t>počet vysázených trvalek</t>
  </si>
  <si>
    <t>832</t>
  </si>
  <si>
    <t>vypletí</t>
  </si>
  <si>
    <t>počet vypletí v následné péči</t>
  </si>
  <si>
    <t>zálivka</t>
  </si>
  <si>
    <t>množství zálivek v následné péči na 3 roky</t>
  </si>
  <si>
    <t>38</t>
  </si>
  <si>
    <t>D.4 - Sadové úpravy</t>
  </si>
  <si>
    <t xml:space="preserve">    N01 - Ošetření dřevin</t>
  </si>
  <si>
    <t xml:space="preserve">    N02 - Příprava půdy</t>
  </si>
  <si>
    <t xml:space="preserve">    N03 - Sadové úpravy</t>
  </si>
  <si>
    <t xml:space="preserve">      N05 - Výsadba dřevin</t>
  </si>
  <si>
    <t xml:space="preserve">        N06 - Materiál pro výsadbu</t>
  </si>
  <si>
    <t xml:space="preserve">          N08 - Keře</t>
  </si>
  <si>
    <t xml:space="preserve">          N07 - Trvalky</t>
  </si>
  <si>
    <t xml:space="preserve">      N011 - Založení trávníku</t>
  </si>
  <si>
    <t xml:space="preserve">      998 - Přesun hmot</t>
  </si>
  <si>
    <t xml:space="preserve">    OSTO - Následná péče po dobu 5 let</t>
  </si>
  <si>
    <t>N01</t>
  </si>
  <si>
    <t>Ošetření dřevin</t>
  </si>
  <si>
    <t>184807112</t>
  </si>
  <si>
    <t>Ochrana kmene bedněním před poškozením stavebním provozem odstranění</t>
  </si>
  <si>
    <t>-1750914363</t>
  </si>
  <si>
    <t>N02</t>
  </si>
  <si>
    <t>Příprava půdy</t>
  </si>
  <si>
    <t>24</t>
  </si>
  <si>
    <t>184802211</t>
  </si>
  <si>
    <t>Chemické odplevelení půdy před založením kultury, trávníku nebo zpevněných ploch o výměře jednotlivě přes 20 m2 na svahu přes 1:5 do 1:2 postřikem na široko</t>
  </si>
  <si>
    <t>1347174763</t>
  </si>
  <si>
    <t>(pl_keře+pl_trvalky+pl_trávník)*2</t>
  </si>
  <si>
    <t>25</t>
  </si>
  <si>
    <t>252340010.1</t>
  </si>
  <si>
    <t>herbicidy - totální bal. 1 l, dávkování 5l/ha</t>
  </si>
  <si>
    <t>litr</t>
  </si>
  <si>
    <t>1916200667</t>
  </si>
  <si>
    <t>(pl_keře+pl_trvalky+pl_trávník)*2*0,0005</t>
  </si>
  <si>
    <t>26</t>
  </si>
  <si>
    <t>181301101</t>
  </si>
  <si>
    <t>Rozprostření a urovnání ornice v rovině nebo ve svahu sklonu do 1:5 při souvislé ploše do 500 m2, tl. vrstvy do 100 mm</t>
  </si>
  <si>
    <t>-1953104871</t>
  </si>
  <si>
    <t>pl_keře+pl_trvalky+pl_trávník</t>
  </si>
  <si>
    <t>27</t>
  </si>
  <si>
    <t>R-1012</t>
  </si>
  <si>
    <t>Zemina tříděná zahradní, 1m3=1,4t, vrstva 10-15cm, fr. 0-10mm, vč.dopravy</t>
  </si>
  <si>
    <t>-51662061</t>
  </si>
  <si>
    <t>"převod na tuny"pl_keře*0,1*2000/1000</t>
  </si>
  <si>
    <t>"převod na tuny"pl_trvalky*0,05*2000/1000</t>
  </si>
  <si>
    <t>28</t>
  </si>
  <si>
    <t>R-1013</t>
  </si>
  <si>
    <t>Zemina tříděná trávníková, 1m3=1,4t, vrstva 10 cm, vč.dopravy</t>
  </si>
  <si>
    <t>536918162</t>
  </si>
  <si>
    <t>"převod na tuny"pl_trávník*0,05*2000/1000</t>
  </si>
  <si>
    <t>29</t>
  </si>
  <si>
    <t>103111000-R</t>
  </si>
  <si>
    <t>kompost zahradnický - parametry viz TZ</t>
  </si>
  <si>
    <t>-1132283320</t>
  </si>
  <si>
    <t>183403111</t>
  </si>
  <si>
    <t>Obdělání půdy nakopáním hl. přes 50 do 100 mm v rovině nebo na svahu do 1:5</t>
  </si>
  <si>
    <t>-1355758875</t>
  </si>
  <si>
    <t>31</t>
  </si>
  <si>
    <t>181111111</t>
  </si>
  <si>
    <t>Plošná úprava terénu v zemině tř. 1 až 4 s urovnáním povrchu bez doplnění ornice souvislé plochy do 500 m2 při nerovnostech terénu přes +/-50 do +/- 100 mm v rovině nebo na svahu do 1:5</t>
  </si>
  <si>
    <t>-1088123849</t>
  </si>
  <si>
    <t>32</t>
  </si>
  <si>
    <t>183403153</t>
  </si>
  <si>
    <t>Obdělání půdy hrabáním v rovině nebo na svahu do 1:5</t>
  </si>
  <si>
    <t>-1087041170</t>
  </si>
  <si>
    <t>183403161</t>
  </si>
  <si>
    <t>Obdělání půdy válením v rovině nebo na svahu do 1:5</t>
  </si>
  <si>
    <t>246128557</t>
  </si>
  <si>
    <t>N03</t>
  </si>
  <si>
    <t>N05</t>
  </si>
  <si>
    <t>Výsadba dřevin</t>
  </si>
  <si>
    <t>34</t>
  </si>
  <si>
    <t>183111113</t>
  </si>
  <si>
    <t>Hloubení jamek pro vysazování rostlin v zemině tř.1 až 4 bez výměny půdy v rovině nebo na svahu do 1:5, objemu přes 0,005 do 0,01 m3</t>
  </si>
  <si>
    <t>443015169</t>
  </si>
  <si>
    <t>keře-130"euonymus"</t>
  </si>
  <si>
    <t>183111111</t>
  </si>
  <si>
    <t>Hloubení jamek pro vysazování rostlin v zemině tř.1 až 4 bez výměny půdy v rovině nebo na svahu do 1:5, objemu do 0,002 m3</t>
  </si>
  <si>
    <t>1576398146</t>
  </si>
  <si>
    <t>trvalky+130"euonymus"</t>
  </si>
  <si>
    <t>36</t>
  </si>
  <si>
    <t>184102111</t>
  </si>
  <si>
    <t>Výsadba dřeviny s balem do předem vyhloubené jamky se zalitím v rovině nebo na svahu do 1:5, při průměru balu přes 100 do 200 mm</t>
  </si>
  <si>
    <t>1701682333</t>
  </si>
  <si>
    <t>37</t>
  </si>
  <si>
    <t>184102110</t>
  </si>
  <si>
    <t>Výsadba dřeviny s balem do předem vyhloubené jamky se zalitím v rovině nebo na svahu do 1:5, při průměru balu do 100 mm</t>
  </si>
  <si>
    <t>960329540</t>
  </si>
  <si>
    <t>R-185802114</t>
  </si>
  <si>
    <t>Aplikace půdního kondicionéru k jednotlivým rostlinám a na široko v rovině a svahu do 1:5</t>
  </si>
  <si>
    <t>459355062</t>
  </si>
  <si>
    <t>20*0,001 'Přepočtené koeficientem množství</t>
  </si>
  <si>
    <t>39</t>
  </si>
  <si>
    <t>251911550-R</t>
  </si>
  <si>
    <t>Půdní kondicionér vícesložkový včetně dovozu</t>
  </si>
  <si>
    <t>kg</t>
  </si>
  <si>
    <t>-1090008654</t>
  </si>
  <si>
    <t>"keře ve skupinách - množství 100g/m2"0,1*pl_keře</t>
  </si>
  <si>
    <t>"trvalky - množství 100g/m2"0,1*pl_trvalky</t>
  </si>
  <si>
    <t>40</t>
  </si>
  <si>
    <t>184911421</t>
  </si>
  <si>
    <t>Mulčování vysazených rostlin mulčovací kůrou, tl. do 100 mm v rovině nebo na svahu do 1:5</t>
  </si>
  <si>
    <t>240043767</t>
  </si>
  <si>
    <t>41</t>
  </si>
  <si>
    <t>103911000</t>
  </si>
  <si>
    <t xml:space="preserve">výrobky ostatní kůra mulčovací              VL</t>
  </si>
  <si>
    <t>-1679319515</t>
  </si>
  <si>
    <t>50*0,1 'Přepočtené koeficientem množství</t>
  </si>
  <si>
    <t>42</t>
  </si>
  <si>
    <t>185804312</t>
  </si>
  <si>
    <t>Zalití rostlin vodou plochy záhonů jednotlivě přes 20 m2</t>
  </si>
  <si>
    <t>68502450</t>
  </si>
  <si>
    <t>"keře skupiny - převod na m3*m2"(10/1000)*pl_keře</t>
  </si>
  <si>
    <t>"trvalky - převod na m3*m2"(10/1000)*pl_trvalky</t>
  </si>
  <si>
    <t>43</t>
  </si>
  <si>
    <t>185851121</t>
  </si>
  <si>
    <t>Dovoz vody pro zálivku rostlin na vzdálenost do 1000 m</t>
  </si>
  <si>
    <t>463455692</t>
  </si>
  <si>
    <t>44</t>
  </si>
  <si>
    <t>185851129</t>
  </si>
  <si>
    <t>Dovoz vody pro zálivku rostlin Příplatek k ceně za každých dalších i započatých 1000 m</t>
  </si>
  <si>
    <t>-1486985866</t>
  </si>
  <si>
    <t>45</t>
  </si>
  <si>
    <t>082113210</t>
  </si>
  <si>
    <t>voda pitná voda pitná pro ostatní odběratele</t>
  </si>
  <si>
    <t>-1466936991</t>
  </si>
  <si>
    <t>N06</t>
  </si>
  <si>
    <t>Materiál pro výsadbu</t>
  </si>
  <si>
    <t>N08</t>
  </si>
  <si>
    <t>Keře</t>
  </si>
  <si>
    <t>46</t>
  </si>
  <si>
    <t>R_300263</t>
  </si>
  <si>
    <t>Berberis candidula, v 30-40, ko 2l, ztratné 3%v ceně</t>
  </si>
  <si>
    <t>-541670538</t>
  </si>
  <si>
    <t>47</t>
  </si>
  <si>
    <t>010SLL0624</t>
  </si>
  <si>
    <t>Euonymus fortunei ´Coloratus´, v 10-15, h 9x9x10, ztratné 3% v ceně</t>
  </si>
  <si>
    <t>-204694585</t>
  </si>
  <si>
    <t>48</t>
  </si>
  <si>
    <t>010SLL0625</t>
  </si>
  <si>
    <t>Ilex crenata ´Convexa´, v 40-60, ko 2l, ztratné 3% v ceně</t>
  </si>
  <si>
    <t>72425115</t>
  </si>
  <si>
    <t>49</t>
  </si>
  <si>
    <t>010SLL0798</t>
  </si>
  <si>
    <t>Hydrangea arborescens ´Annabelle´, v 30-50, ko 2l, ztratné 3%v ceně</t>
  </si>
  <si>
    <t>-2129242127</t>
  </si>
  <si>
    <t>R_300050.1</t>
  </si>
  <si>
    <t>Prunus laurocerasus ´Otto Luyken´, v 30-40, ko 2l, ztratné 3% v ceně</t>
  </si>
  <si>
    <t>337187110</t>
  </si>
  <si>
    <t>N07</t>
  </si>
  <si>
    <t>Trvalky</t>
  </si>
  <si>
    <t>51</t>
  </si>
  <si>
    <t>R_400004</t>
  </si>
  <si>
    <t>Alchemilla mollis´Thriller´, h8x8x9, ztratné 3 %v ceně</t>
  </si>
  <si>
    <t>737734937</t>
  </si>
  <si>
    <t>52</t>
  </si>
  <si>
    <t>R_500002</t>
  </si>
  <si>
    <t>Anemone huphensis 'Pink Saucer', K9, ztratné 3%v ceně</t>
  </si>
  <si>
    <t>983296353</t>
  </si>
  <si>
    <t>53</t>
  </si>
  <si>
    <t>R_400009</t>
  </si>
  <si>
    <t>Astilbe x arendsii ´Amethyst´, K9, ztratné 3 % v ceně</t>
  </si>
  <si>
    <t>-1861359125</t>
  </si>
  <si>
    <t>54</t>
  </si>
  <si>
    <t>R_400011</t>
  </si>
  <si>
    <t>Brunnera macrophylla, K 9, ztratné 3% v ceně</t>
  </si>
  <si>
    <t>352824764</t>
  </si>
  <si>
    <t>55</t>
  </si>
  <si>
    <t>R_400014</t>
  </si>
  <si>
    <t>Dryopteris filix-mas, h 8x8x9 , ztratné 3% v ceně</t>
  </si>
  <si>
    <t>251749753</t>
  </si>
  <si>
    <t>56</t>
  </si>
  <si>
    <t>R_400079</t>
  </si>
  <si>
    <t>Epimedium x youngianum ´Niveum´, K9, ztratné 3%v ceně</t>
  </si>
  <si>
    <t>-1193279707</t>
  </si>
  <si>
    <t>57</t>
  </si>
  <si>
    <t>R_500005</t>
  </si>
  <si>
    <t>Epimedium grandiflorum 'Lilafee', K9, ztratné 3% v ceně</t>
  </si>
  <si>
    <t>470233652</t>
  </si>
  <si>
    <t>58</t>
  </si>
  <si>
    <t>R_400027</t>
  </si>
  <si>
    <t>Geranium x cantabrigiense ´Biokovo´, K9, ztratné 3% v ceně</t>
  </si>
  <si>
    <t>-1146897775</t>
  </si>
  <si>
    <t>R_400025</t>
  </si>
  <si>
    <t>Geranium macrorrhizum ´Spessart´, K9, ztratné 3 %v ceně</t>
  </si>
  <si>
    <t>596142511</t>
  </si>
  <si>
    <t>60</t>
  </si>
  <si>
    <t>R_500009</t>
  </si>
  <si>
    <t>Heuchera sanguinea 'White Cloud', K9, ztratné 3%</t>
  </si>
  <si>
    <t>-1735560677</t>
  </si>
  <si>
    <t>61</t>
  </si>
  <si>
    <t>R_500012</t>
  </si>
  <si>
    <t>Hosta 'Blue Cadet', K9, ztratné 3%v ceně</t>
  </si>
  <si>
    <t>1125148856</t>
  </si>
  <si>
    <t>62</t>
  </si>
  <si>
    <t>R_500010</t>
  </si>
  <si>
    <t>Hosta fortunei 'Francee', K9, ztratné 3%v ceně</t>
  </si>
  <si>
    <t>-343208204</t>
  </si>
  <si>
    <t>63</t>
  </si>
  <si>
    <t>R_500013</t>
  </si>
  <si>
    <t xml:space="preserve">Hosta  'Sum and Substance', K9, ztratné 3%v ceně</t>
  </si>
  <si>
    <t>554872982</t>
  </si>
  <si>
    <t>64</t>
  </si>
  <si>
    <t>R_500011</t>
  </si>
  <si>
    <t>Hosta x tardiana 'Halcyon', K9, ztratné 3%</t>
  </si>
  <si>
    <t>-1262773905</t>
  </si>
  <si>
    <t>65</t>
  </si>
  <si>
    <t>R_400059</t>
  </si>
  <si>
    <t>Omphalodes verna, K9, ztratné 3%v ceně</t>
  </si>
  <si>
    <t>529064954</t>
  </si>
  <si>
    <t>66</t>
  </si>
  <si>
    <t>R_400060</t>
  </si>
  <si>
    <t>Pachysandra terminalis, K9, ztratné 3%v ceně</t>
  </si>
  <si>
    <t>42528685</t>
  </si>
  <si>
    <t>67</t>
  </si>
  <si>
    <t>R_400061</t>
  </si>
  <si>
    <t>Tellima grandiflora, K9, ztratné 3%v ceně</t>
  </si>
  <si>
    <t>-1169660704</t>
  </si>
  <si>
    <t>68</t>
  </si>
  <si>
    <t>R_300088</t>
  </si>
  <si>
    <t>Vinca minor, K9, ztratné 3% v ceně</t>
  </si>
  <si>
    <t>-1474502336</t>
  </si>
  <si>
    <t>N011</t>
  </si>
  <si>
    <t>Založení trávníku</t>
  </si>
  <si>
    <t>75</t>
  </si>
  <si>
    <t>181451131</t>
  </si>
  <si>
    <t>Založení trávníku na půdě předem připravené plochy přes 1000 m2 výsevem včetně utažení parkového v rovině nebo na svahu do 1:5</t>
  </si>
  <si>
    <t>-1956190665</t>
  </si>
  <si>
    <t>76</t>
  </si>
  <si>
    <t>005724200</t>
  </si>
  <si>
    <t xml:space="preserve">Osiva pícnin směsi travní okrasná pobytová </t>
  </si>
  <si>
    <t>-316878081</t>
  </si>
  <si>
    <t>105*0,02 'Přepočtené koeficientem množství</t>
  </si>
  <si>
    <t>77</t>
  </si>
  <si>
    <t>185803211</t>
  </si>
  <si>
    <t>Uválcování trávníku v rovině nebo na svahu</t>
  </si>
  <si>
    <t>2083510444</t>
  </si>
  <si>
    <t>78</t>
  </si>
  <si>
    <t>1555520700</t>
  </si>
  <si>
    <t>"trávník - převod na m3*m2"(10/1000)*pl_trávník</t>
  </si>
  <si>
    <t>79</t>
  </si>
  <si>
    <t>-1641966221</t>
  </si>
  <si>
    <t>80</t>
  </si>
  <si>
    <t>1190931979</t>
  </si>
  <si>
    <t>81</t>
  </si>
  <si>
    <t>-1563914630</t>
  </si>
  <si>
    <t>82</t>
  </si>
  <si>
    <t>151331842</t>
  </si>
  <si>
    <t>83</t>
  </si>
  <si>
    <t>-900343027</t>
  </si>
  <si>
    <t>OSTO</t>
  </si>
  <si>
    <t>Následná péče po dobu 5 let</t>
  </si>
  <si>
    <t>84</t>
  </si>
  <si>
    <t>185804214</t>
  </si>
  <si>
    <t>Vypletí v rovině nebo na svahu do 1:5 dřevin ve skupinách</t>
  </si>
  <si>
    <t>514101333</t>
  </si>
  <si>
    <t>"plocha mulče u keřů a trvalek"(pl_keře+pl_trvalky)*vypletí</t>
  </si>
  <si>
    <t>85</t>
  </si>
  <si>
    <t>R-184814113</t>
  </si>
  <si>
    <t>Okopání kolem sazenic v zemině tř 3</t>
  </si>
  <si>
    <t>-2015046159</t>
  </si>
  <si>
    <t>(pl_keře+pl_trvalky)*vypletí</t>
  </si>
  <si>
    <t>86</t>
  </si>
  <si>
    <t>-801572159</t>
  </si>
  <si>
    <t>"keře skupiny - převod na m3*m2*počet zálivek-10+10+6+6+6"(10/1000)*pl_keře*zálivka</t>
  </si>
  <si>
    <t>"trvalky - převod na m3*m2*počet zálivek"(10/1000)*pl_trvalky*zálivka</t>
  </si>
  <si>
    <t>87</t>
  </si>
  <si>
    <t>-1639897537</t>
  </si>
  <si>
    <t>88</t>
  </si>
  <si>
    <t>-97011489</t>
  </si>
  <si>
    <t>89</t>
  </si>
  <si>
    <t>082113210.1</t>
  </si>
  <si>
    <t>-1775501282</t>
  </si>
  <si>
    <t>90</t>
  </si>
  <si>
    <t>185804252</t>
  </si>
  <si>
    <t>Odstranění odkvetlých a odumřelých částí rostlin ze záhonů trvalek</t>
  </si>
  <si>
    <t>-1459222910</t>
  </si>
  <si>
    <t>pl_trvalky*2*5</t>
  </si>
  <si>
    <t>91</t>
  </si>
  <si>
    <t>259619449</t>
  </si>
  <si>
    <t>92</t>
  </si>
  <si>
    <t>-166472013</t>
  </si>
  <si>
    <t>"převod na tuny"pl_trvalky*0,03*2000/1000</t>
  </si>
  <si>
    <t>93</t>
  </si>
  <si>
    <t>-2117023190</t>
  </si>
  <si>
    <t>15*0,001 'Přepočtené koeficientem množství</t>
  </si>
  <si>
    <t>94</t>
  </si>
  <si>
    <t>-1511372900</t>
  </si>
  <si>
    <t>95</t>
  </si>
  <si>
    <t>1487448392</t>
  </si>
  <si>
    <t>96</t>
  </si>
  <si>
    <t>111151121</t>
  </si>
  <si>
    <t>Pokosení trávníku při souvislé ploše do 1000 m2 parkového v rovině nebo svahu do 1:5</t>
  </si>
  <si>
    <t>1125710080</t>
  </si>
  <si>
    <t>pokos</t>
  </si>
  <si>
    <t>pl_trávník*10*5</t>
  </si>
  <si>
    <t>97</t>
  </si>
  <si>
    <t>Uložení bioodpadu na skládky</t>
  </si>
  <si>
    <t>-1626587236</t>
  </si>
  <si>
    <t>"pokosená hmota 4 cm"pokos*0,04</t>
  </si>
  <si>
    <t>"odumřelé trvalky"pl_trvalky*2*5*0,2</t>
  </si>
  <si>
    <t>objem_bioodpad</t>
  </si>
  <si>
    <t>98</t>
  </si>
  <si>
    <t>171201211</t>
  </si>
  <si>
    <t>Uložení bioodpadu poplatek za uložení na skládce (skládkovné)</t>
  </si>
  <si>
    <t>1785605566</t>
  </si>
  <si>
    <t>"převod z m3 na kg a tuny"objem_bioodpad*140/1000</t>
  </si>
  <si>
    <t>D.5 - Vedlejší rozpočtové náklady</t>
  </si>
  <si>
    <t>VRN - Vedlejší rozpočtové náklady</t>
  </si>
  <si>
    <t xml:space="preserve">    VRN1 - Průzkumné, geodetické a projektové práce</t>
  </si>
  <si>
    <t>VRN</t>
  </si>
  <si>
    <t>VRN1</t>
  </si>
  <si>
    <t>Průzkumné, geodetické a projektové práce</t>
  </si>
  <si>
    <t>012103000</t>
  </si>
  <si>
    <t>Geodetické práce před výstavbou - geodetické zaměření okrasných záhonů a nově navržených zpevněných ploch</t>
  </si>
  <si>
    <t>1024</t>
  </si>
  <si>
    <t>-627150173</t>
  </si>
  <si>
    <t>012303000</t>
  </si>
  <si>
    <t>Geodetické práce po výstavbě - geodetické zaměření skutečného provedení zpevněných ploch a kabelových tras</t>
  </si>
  <si>
    <t>-1053340287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</si>
</sst>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i/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7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27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17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/>
    <xf numFmtId="0" fontId="10" fillId="0" borderId="0" xfId="0" applyFont="1" applyAlignment="1" applyProtection="1"/>
    <xf numFmtId="0" fontId="10" fillId="0" borderId="0" xfId="0" applyFont="1" applyAlignment="1" applyProtection="1">
      <alignment horizontal="left"/>
    </xf>
    <xf numFmtId="0" fontId="10" fillId="0" borderId="0" xfId="0" applyFont="1" applyAlignment="1" applyProtection="1">
      <protection locked="0"/>
    </xf>
    <xf numFmtId="4" fontId="10" fillId="0" borderId="0" xfId="0" applyNumberFormat="1" applyFont="1" applyAlignment="1" applyProtection="1"/>
    <xf numFmtId="0" fontId="10" fillId="0" borderId="3" xfId="0" applyFont="1" applyBorder="1" applyAlignment="1"/>
    <xf numFmtId="0" fontId="10" fillId="0" borderId="14" xfId="0" applyFont="1" applyBorder="1" applyAlignment="1" applyProtection="1"/>
    <xf numFmtId="0" fontId="10" fillId="0" borderId="0" xfId="0" applyFont="1" applyBorder="1" applyAlignment="1" applyProtection="1"/>
    <xf numFmtId="166" fontId="10" fillId="0" borderId="0" xfId="0" applyNumberFormat="1" applyFont="1" applyBorder="1" applyAlignment="1" applyProtection="1"/>
    <xf numFmtId="166" fontId="10" fillId="0" borderId="15" xfId="0" applyNumberFormat="1" applyFont="1" applyBorder="1" applyAlignment="1" applyProtection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4" fontId="10" fillId="0" borderId="0" xfId="0" applyNumberFormat="1" applyFont="1" applyAlignment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/>
      <c r="BS2" s="15" t="s">
        <v>6</v>
      </c>
      <c r="BT2" s="15" t="s">
        <v>7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18</v>
      </c>
    </row>
    <row r="7" ht="12" customHeight="1">
      <c r="B7" s="19"/>
      <c r="C7" s="20"/>
      <c r="D7" s="30" t="s">
        <v>19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21</v>
      </c>
    </row>
    <row r="8" ht="12" customHeight="1">
      <c r="B8" s="19"/>
      <c r="C8" s="20"/>
      <c r="D8" s="30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24</v>
      </c>
      <c r="AL8" s="20"/>
      <c r="AM8" s="20"/>
      <c r="AN8" s="31" t="s">
        <v>25</v>
      </c>
      <c r="AO8" s="20"/>
      <c r="AP8" s="20"/>
      <c r="AQ8" s="20"/>
      <c r="AR8" s="18"/>
      <c r="BE8" s="29"/>
      <c r="BS8" s="15" t="s">
        <v>26</v>
      </c>
    </row>
    <row r="9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27</v>
      </c>
    </row>
    <row r="10" ht="12" customHeight="1">
      <c r="B10" s="19"/>
      <c r="C10" s="20"/>
      <c r="D10" s="30" t="s">
        <v>28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29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18</v>
      </c>
    </row>
    <row r="11" ht="18.48" customHeight="1">
      <c r="B11" s="19"/>
      <c r="C11" s="20"/>
      <c r="D11" s="20"/>
      <c r="E11" s="25" t="s">
        <v>30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31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18</v>
      </c>
    </row>
    <row r="12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18</v>
      </c>
    </row>
    <row r="13" ht="12" customHeight="1">
      <c r="B13" s="19"/>
      <c r="C13" s="20"/>
      <c r="D13" s="30" t="s">
        <v>32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29</v>
      </c>
      <c r="AL13" s="20"/>
      <c r="AM13" s="20"/>
      <c r="AN13" s="32" t="s">
        <v>33</v>
      </c>
      <c r="AO13" s="20"/>
      <c r="AP13" s="20"/>
      <c r="AQ13" s="20"/>
      <c r="AR13" s="18"/>
      <c r="BE13" s="29"/>
      <c r="BS13" s="15" t="s">
        <v>18</v>
      </c>
    </row>
    <row r="14">
      <c r="B14" s="19"/>
      <c r="C14" s="20"/>
      <c r="D14" s="20"/>
      <c r="E14" s="32" t="s">
        <v>33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31</v>
      </c>
      <c r="AL14" s="20"/>
      <c r="AM14" s="20"/>
      <c r="AN14" s="32" t="s">
        <v>33</v>
      </c>
      <c r="AO14" s="20"/>
      <c r="AP14" s="20"/>
      <c r="AQ14" s="20"/>
      <c r="AR14" s="18"/>
      <c r="BE14" s="29"/>
      <c r="BS14" s="15" t="s">
        <v>18</v>
      </c>
    </row>
    <row r="15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ht="12" customHeight="1">
      <c r="B16" s="19"/>
      <c r="C16" s="20"/>
      <c r="D16" s="30" t="s">
        <v>34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29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ht="18.48" customHeight="1">
      <c r="B17" s="19"/>
      <c r="C17" s="20"/>
      <c r="D17" s="20"/>
      <c r="E17" s="25" t="s">
        <v>35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31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36</v>
      </c>
    </row>
    <row r="18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ht="12" customHeight="1">
      <c r="B19" s="19"/>
      <c r="C19" s="20"/>
      <c r="D19" s="30" t="s">
        <v>37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29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ht="18.48" customHeight="1">
      <c r="B20" s="19"/>
      <c r="C20" s="20"/>
      <c r="D20" s="20"/>
      <c r="E20" s="25" t="s">
        <v>38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31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4</v>
      </c>
    </row>
    <row r="2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ht="12" customHeight="1">
      <c r="B22" s="19"/>
      <c r="C22" s="20"/>
      <c r="D22" s="30" t="s">
        <v>39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25.92" customHeight="1">
      <c r="B26" s="36"/>
      <c r="C26" s="37"/>
      <c r="D26" s="38" t="s">
        <v>40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9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9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41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42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43</v>
      </c>
      <c r="AL28" s="42"/>
      <c r="AM28" s="42"/>
      <c r="AN28" s="42"/>
      <c r="AO28" s="42"/>
      <c r="AP28" s="37"/>
      <c r="AQ28" s="37"/>
      <c r="AR28" s="41"/>
      <c r="BE28" s="29"/>
    </row>
    <row r="29" s="2" customFormat="1" ht="14.4" customHeight="1">
      <c r="B29" s="43"/>
      <c r="C29" s="44"/>
      <c r="D29" s="30" t="s">
        <v>44</v>
      </c>
      <c r="E29" s="44"/>
      <c r="F29" s="30" t="s">
        <v>45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29"/>
    </row>
    <row r="30" s="2" customFormat="1" ht="14.4" customHeight="1">
      <c r="B30" s="43"/>
      <c r="C30" s="44"/>
      <c r="D30" s="44"/>
      <c r="E30" s="44"/>
      <c r="F30" s="30" t="s">
        <v>46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29"/>
    </row>
    <row r="31" hidden="1" s="2" customFormat="1" ht="14.4" customHeight="1">
      <c r="B31" s="43"/>
      <c r="C31" s="44"/>
      <c r="D31" s="44"/>
      <c r="E31" s="44"/>
      <c r="F31" s="30" t="s">
        <v>47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29"/>
    </row>
    <row r="32" hidden="1" s="2" customFormat="1" ht="14.4" customHeight="1">
      <c r="B32" s="43"/>
      <c r="C32" s="44"/>
      <c r="D32" s="44"/>
      <c r="E32" s="44"/>
      <c r="F32" s="30" t="s">
        <v>48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29"/>
    </row>
    <row r="33" hidden="1" s="2" customFormat="1" ht="14.4" customHeight="1">
      <c r="B33" s="43"/>
      <c r="C33" s="44"/>
      <c r="D33" s="44"/>
      <c r="E33" s="44"/>
      <c r="F33" s="30" t="s">
        <v>49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29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9"/>
    </row>
    <row r="35" s="1" customFormat="1" ht="25.92" customHeight="1">
      <c r="B35" s="36"/>
      <c r="C35" s="48"/>
      <c r="D35" s="49" t="s">
        <v>50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51</v>
      </c>
      <c r="U35" s="50"/>
      <c r="V35" s="50"/>
      <c r="W35" s="50"/>
      <c r="X35" s="52" t="s">
        <v>52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6.96" customHeight="1"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1"/>
    </row>
    <row r="41" s="1" customFormat="1" ht="6.96" customHeight="1"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1"/>
    </row>
    <row r="42" s="1" customFormat="1" ht="24.96" customHeight="1">
      <c r="B42" s="36"/>
      <c r="C42" s="21" t="s">
        <v>53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</row>
    <row r="43" s="1" customFormat="1" ht="6.96" customHeight="1"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</row>
    <row r="44" s="1" customFormat="1" ht="12" customHeight="1">
      <c r="B44" s="36"/>
      <c r="C44" s="30" t="s">
        <v>13</v>
      </c>
      <c r="D44" s="37"/>
      <c r="E44" s="37"/>
      <c r="F44" s="37"/>
      <c r="G44" s="37"/>
      <c r="H44" s="37"/>
      <c r="I44" s="37"/>
      <c r="J44" s="37"/>
      <c r="K44" s="37"/>
      <c r="L44" s="37" t="str">
        <f>K5</f>
        <v>2016/154/VR</v>
      </c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41"/>
    </row>
    <row r="45" s="3" customFormat="1" ht="36.96" customHeight="1">
      <c r="B45" s="59"/>
      <c r="C45" s="60" t="s">
        <v>16</v>
      </c>
      <c r="D45" s="61"/>
      <c r="E45" s="61"/>
      <c r="F45" s="61"/>
      <c r="G45" s="61"/>
      <c r="H45" s="61"/>
      <c r="I45" s="61"/>
      <c r="J45" s="61"/>
      <c r="K45" s="61"/>
      <c r="L45" s="62" t="str">
        <f>K6</f>
        <v>Obnova parku Lipovka v horní části náměstí u zámeckého areálu</v>
      </c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3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</row>
    <row r="47" s="1" customFormat="1" ht="12" customHeight="1">
      <c r="B47" s="36"/>
      <c r="C47" s="30" t="s">
        <v>22</v>
      </c>
      <c r="D47" s="37"/>
      <c r="E47" s="37"/>
      <c r="F47" s="37"/>
      <c r="G47" s="37"/>
      <c r="H47" s="37"/>
      <c r="I47" s="37"/>
      <c r="J47" s="37"/>
      <c r="K47" s="37"/>
      <c r="L47" s="64" t="str">
        <f>IF(K8="","",K8)</f>
        <v>k.ú. Třeboň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24</v>
      </c>
      <c r="AJ47" s="37"/>
      <c r="AK47" s="37"/>
      <c r="AL47" s="37"/>
      <c r="AM47" s="65" t="str">
        <f>IF(AN8= "","",AN8)</f>
        <v>8. 12. 2016</v>
      </c>
      <c r="AN47" s="65"/>
      <c r="AO47" s="37"/>
      <c r="AP47" s="37"/>
      <c r="AQ47" s="37"/>
      <c r="AR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</row>
    <row r="49" s="1" customFormat="1" ht="24.9" customHeight="1">
      <c r="B49" s="36"/>
      <c r="C49" s="30" t="s">
        <v>28</v>
      </c>
      <c r="D49" s="37"/>
      <c r="E49" s="37"/>
      <c r="F49" s="37"/>
      <c r="G49" s="37"/>
      <c r="H49" s="37"/>
      <c r="I49" s="37"/>
      <c r="J49" s="37"/>
      <c r="K49" s="37"/>
      <c r="L49" s="37" t="str">
        <f>IF(E11= "","",E11)</f>
        <v>Město Třeboň,Palackého náměstí 46/II,379 01 Třeboň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34</v>
      </c>
      <c r="AJ49" s="37"/>
      <c r="AK49" s="37"/>
      <c r="AL49" s="37"/>
      <c r="AM49" s="66" t="str">
        <f>IF(E17="","",E17)</f>
        <v>Atregia, s.r.o., Šebrov 215, 679 22</v>
      </c>
      <c r="AN49" s="37"/>
      <c r="AO49" s="37"/>
      <c r="AP49" s="37"/>
      <c r="AQ49" s="37"/>
      <c r="AR49" s="41"/>
      <c r="AS49" s="67" t="s">
        <v>54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</row>
    <row r="50" s="1" customFormat="1" ht="13.65" customHeight="1">
      <c r="B50" s="36"/>
      <c r="C50" s="30" t="s">
        <v>32</v>
      </c>
      <c r="D50" s="37"/>
      <c r="E50" s="37"/>
      <c r="F50" s="37"/>
      <c r="G50" s="37"/>
      <c r="H50" s="37"/>
      <c r="I50" s="37"/>
      <c r="J50" s="37"/>
      <c r="K50" s="37"/>
      <c r="L50" s="37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37</v>
      </c>
      <c r="AJ50" s="37"/>
      <c r="AK50" s="37"/>
      <c r="AL50" s="37"/>
      <c r="AM50" s="66" t="str">
        <f>IF(E20="","",E20)</f>
        <v>Ing. Lenka Požárová</v>
      </c>
      <c r="AN50" s="37"/>
      <c r="AO50" s="37"/>
      <c r="AP50" s="37"/>
      <c r="AQ50" s="37"/>
      <c r="AR50" s="41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</row>
    <row r="51" s="1" customFormat="1" ht="10.8" customHeight="1"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5"/>
      <c r="AT51" s="76"/>
      <c r="AU51" s="77"/>
      <c r="AV51" s="77"/>
      <c r="AW51" s="77"/>
      <c r="AX51" s="77"/>
      <c r="AY51" s="77"/>
      <c r="AZ51" s="77"/>
      <c r="BA51" s="77"/>
      <c r="BB51" s="77"/>
      <c r="BC51" s="77"/>
      <c r="BD51" s="78"/>
    </row>
    <row r="52" s="1" customFormat="1" ht="29.28" customHeight="1">
      <c r="B52" s="36"/>
      <c r="C52" s="79" t="s">
        <v>55</v>
      </c>
      <c r="D52" s="80"/>
      <c r="E52" s="80"/>
      <c r="F52" s="80"/>
      <c r="G52" s="80"/>
      <c r="H52" s="81"/>
      <c r="I52" s="82" t="s">
        <v>56</v>
      </c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3" t="s">
        <v>57</v>
      </c>
      <c r="AH52" s="80"/>
      <c r="AI52" s="80"/>
      <c r="AJ52" s="80"/>
      <c r="AK52" s="80"/>
      <c r="AL52" s="80"/>
      <c r="AM52" s="80"/>
      <c r="AN52" s="82" t="s">
        <v>58</v>
      </c>
      <c r="AO52" s="80"/>
      <c r="AP52" s="84"/>
      <c r="AQ52" s="85" t="s">
        <v>59</v>
      </c>
      <c r="AR52" s="41"/>
      <c r="AS52" s="86" t="s">
        <v>60</v>
      </c>
      <c r="AT52" s="87" t="s">
        <v>61</v>
      </c>
      <c r="AU52" s="87" t="s">
        <v>62</v>
      </c>
      <c r="AV52" s="87" t="s">
        <v>63</v>
      </c>
      <c r="AW52" s="87" t="s">
        <v>64</v>
      </c>
      <c r="AX52" s="87" t="s">
        <v>65</v>
      </c>
      <c r="AY52" s="87" t="s">
        <v>66</v>
      </c>
      <c r="AZ52" s="87" t="s">
        <v>67</v>
      </c>
      <c r="BA52" s="87" t="s">
        <v>68</v>
      </c>
      <c r="BB52" s="87" t="s">
        <v>69</v>
      </c>
      <c r="BC52" s="87" t="s">
        <v>70</v>
      </c>
      <c r="BD52" s="88" t="s">
        <v>71</v>
      </c>
    </row>
    <row r="53" s="1" customFormat="1" ht="10.8" customHeight="1"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</row>
    <row r="54" s="4" customFormat="1" ht="32.4" customHeight="1">
      <c r="B54" s="92"/>
      <c r="C54" s="93" t="s">
        <v>72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ROUND(SUM(AG55:AG59),2)</f>
        <v>0</v>
      </c>
      <c r="AH54" s="95"/>
      <c r="AI54" s="95"/>
      <c r="AJ54" s="95"/>
      <c r="AK54" s="95"/>
      <c r="AL54" s="95"/>
      <c r="AM54" s="95"/>
      <c r="AN54" s="96">
        <f>SUM(AG54,AT54)</f>
        <v>0</v>
      </c>
      <c r="AO54" s="96"/>
      <c r="AP54" s="96"/>
      <c r="AQ54" s="97" t="s">
        <v>1</v>
      </c>
      <c r="AR54" s="98"/>
      <c r="AS54" s="99">
        <f>ROUND(SUM(AS55:AS59),2)</f>
        <v>0</v>
      </c>
      <c r="AT54" s="100">
        <f>ROUND(SUM(AV54:AW54),2)</f>
        <v>0</v>
      </c>
      <c r="AU54" s="101">
        <f>ROUND(SUM(AU55:AU59),5)</f>
        <v>0</v>
      </c>
      <c r="AV54" s="100">
        <f>ROUND(AZ54*L29,2)</f>
        <v>0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ROUND(SUM(AZ55:AZ59),2)</f>
        <v>0</v>
      </c>
      <c r="BA54" s="100">
        <f>ROUND(SUM(BA55:BA59),2)</f>
        <v>0</v>
      </c>
      <c r="BB54" s="100">
        <f>ROUND(SUM(BB55:BB59),2)</f>
        <v>0</v>
      </c>
      <c r="BC54" s="100">
        <f>ROUND(SUM(BC55:BC59),2)</f>
        <v>0</v>
      </c>
      <c r="BD54" s="102">
        <f>ROUND(SUM(BD55:BD59),2)</f>
        <v>0</v>
      </c>
      <c r="BS54" s="103" t="s">
        <v>73</v>
      </c>
      <c r="BT54" s="103" t="s">
        <v>74</v>
      </c>
      <c r="BU54" s="104" t="s">
        <v>75</v>
      </c>
      <c r="BV54" s="103" t="s">
        <v>76</v>
      </c>
      <c r="BW54" s="103" t="s">
        <v>5</v>
      </c>
      <c r="BX54" s="103" t="s">
        <v>77</v>
      </c>
      <c r="CL54" s="103" t="s">
        <v>1</v>
      </c>
    </row>
    <row r="55" s="5" customFormat="1" ht="16.5" customHeight="1">
      <c r="A55" s="105" t="s">
        <v>78</v>
      </c>
      <c r="B55" s="106"/>
      <c r="C55" s="107"/>
      <c r="D55" s="108" t="s">
        <v>79</v>
      </c>
      <c r="E55" s="108"/>
      <c r="F55" s="108"/>
      <c r="G55" s="108"/>
      <c r="H55" s="108"/>
      <c r="I55" s="109"/>
      <c r="J55" s="108" t="s">
        <v>80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'D.1 - Příprava území'!J30</f>
        <v>0</v>
      </c>
      <c r="AH55" s="109"/>
      <c r="AI55" s="109"/>
      <c r="AJ55" s="109"/>
      <c r="AK55" s="109"/>
      <c r="AL55" s="109"/>
      <c r="AM55" s="109"/>
      <c r="AN55" s="110">
        <f>SUM(AG55,AT55)</f>
        <v>0</v>
      </c>
      <c r="AO55" s="109"/>
      <c r="AP55" s="109"/>
      <c r="AQ55" s="111" t="s">
        <v>81</v>
      </c>
      <c r="AR55" s="112"/>
      <c r="AS55" s="113">
        <v>0</v>
      </c>
      <c r="AT55" s="114">
        <f>ROUND(SUM(AV55:AW55),2)</f>
        <v>0</v>
      </c>
      <c r="AU55" s="115">
        <f>'D.1 - Příprava území'!P83</f>
        <v>0</v>
      </c>
      <c r="AV55" s="114">
        <f>'D.1 - Příprava území'!J33</f>
        <v>0</v>
      </c>
      <c r="AW55" s="114">
        <f>'D.1 - Příprava území'!J34</f>
        <v>0</v>
      </c>
      <c r="AX55" s="114">
        <f>'D.1 - Příprava území'!J35</f>
        <v>0</v>
      </c>
      <c r="AY55" s="114">
        <f>'D.1 - Příprava území'!J36</f>
        <v>0</v>
      </c>
      <c r="AZ55" s="114">
        <f>'D.1 - Příprava území'!F33</f>
        <v>0</v>
      </c>
      <c r="BA55" s="114">
        <f>'D.1 - Příprava území'!F34</f>
        <v>0</v>
      </c>
      <c r="BB55" s="114">
        <f>'D.1 - Příprava území'!F35</f>
        <v>0</v>
      </c>
      <c r="BC55" s="114">
        <f>'D.1 - Příprava území'!F36</f>
        <v>0</v>
      </c>
      <c r="BD55" s="116">
        <f>'D.1 - Příprava území'!F37</f>
        <v>0</v>
      </c>
      <c r="BT55" s="117" t="s">
        <v>21</v>
      </c>
      <c r="BV55" s="117" t="s">
        <v>76</v>
      </c>
      <c r="BW55" s="117" t="s">
        <v>82</v>
      </c>
      <c r="BX55" s="117" t="s">
        <v>5</v>
      </c>
      <c r="CL55" s="117" t="s">
        <v>1</v>
      </c>
      <c r="CM55" s="117" t="s">
        <v>83</v>
      </c>
    </row>
    <row r="56" s="5" customFormat="1" ht="16.5" customHeight="1">
      <c r="A56" s="105" t="s">
        <v>78</v>
      </c>
      <c r="B56" s="106"/>
      <c r="C56" s="107"/>
      <c r="D56" s="108" t="s">
        <v>84</v>
      </c>
      <c r="E56" s="108"/>
      <c r="F56" s="108"/>
      <c r="G56" s="108"/>
      <c r="H56" s="108"/>
      <c r="I56" s="109"/>
      <c r="J56" s="108" t="s">
        <v>85</v>
      </c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10">
        <f>'D.2 - Zpevněné plochy a m...'!J30</f>
        <v>0</v>
      </c>
      <c r="AH56" s="109"/>
      <c r="AI56" s="109"/>
      <c r="AJ56" s="109"/>
      <c r="AK56" s="109"/>
      <c r="AL56" s="109"/>
      <c r="AM56" s="109"/>
      <c r="AN56" s="110">
        <f>SUM(AG56,AT56)</f>
        <v>0</v>
      </c>
      <c r="AO56" s="109"/>
      <c r="AP56" s="109"/>
      <c r="AQ56" s="111" t="s">
        <v>81</v>
      </c>
      <c r="AR56" s="112"/>
      <c r="AS56" s="113">
        <v>0</v>
      </c>
      <c r="AT56" s="114">
        <f>ROUND(SUM(AV56:AW56),2)</f>
        <v>0</v>
      </c>
      <c r="AU56" s="115">
        <f>'D.2 - Zpevněné plochy a m...'!P83</f>
        <v>0</v>
      </c>
      <c r="AV56" s="114">
        <f>'D.2 - Zpevněné plochy a m...'!J33</f>
        <v>0</v>
      </c>
      <c r="AW56" s="114">
        <f>'D.2 - Zpevněné plochy a m...'!J34</f>
        <v>0</v>
      </c>
      <c r="AX56" s="114">
        <f>'D.2 - Zpevněné plochy a m...'!J35</f>
        <v>0</v>
      </c>
      <c r="AY56" s="114">
        <f>'D.2 - Zpevněné plochy a m...'!J36</f>
        <v>0</v>
      </c>
      <c r="AZ56" s="114">
        <f>'D.2 - Zpevněné plochy a m...'!F33</f>
        <v>0</v>
      </c>
      <c r="BA56" s="114">
        <f>'D.2 - Zpevněné plochy a m...'!F34</f>
        <v>0</v>
      </c>
      <c r="BB56" s="114">
        <f>'D.2 - Zpevněné plochy a m...'!F35</f>
        <v>0</v>
      </c>
      <c r="BC56" s="114">
        <f>'D.2 - Zpevněné plochy a m...'!F36</f>
        <v>0</v>
      </c>
      <c r="BD56" s="116">
        <f>'D.2 - Zpevněné plochy a m...'!F37</f>
        <v>0</v>
      </c>
      <c r="BT56" s="117" t="s">
        <v>21</v>
      </c>
      <c r="BV56" s="117" t="s">
        <v>76</v>
      </c>
      <c r="BW56" s="117" t="s">
        <v>86</v>
      </c>
      <c r="BX56" s="117" t="s">
        <v>5</v>
      </c>
      <c r="CL56" s="117" t="s">
        <v>1</v>
      </c>
      <c r="CM56" s="117" t="s">
        <v>83</v>
      </c>
    </row>
    <row r="57" s="5" customFormat="1" ht="16.5" customHeight="1">
      <c r="A57" s="105" t="s">
        <v>78</v>
      </c>
      <c r="B57" s="106"/>
      <c r="C57" s="107"/>
      <c r="D57" s="108" t="s">
        <v>87</v>
      </c>
      <c r="E57" s="108"/>
      <c r="F57" s="108"/>
      <c r="G57" s="108"/>
      <c r="H57" s="108"/>
      <c r="I57" s="109"/>
      <c r="J57" s="108" t="s">
        <v>88</v>
      </c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  <c r="W57" s="108"/>
      <c r="X57" s="108"/>
      <c r="Y57" s="108"/>
      <c r="Z57" s="108"/>
      <c r="AA57" s="108"/>
      <c r="AB57" s="108"/>
      <c r="AC57" s="108"/>
      <c r="AD57" s="108"/>
      <c r="AE57" s="108"/>
      <c r="AF57" s="108"/>
      <c r="AG57" s="110">
        <f>'D.3 - Veřejné osvětlení'!J30</f>
        <v>0</v>
      </c>
      <c r="AH57" s="109"/>
      <c r="AI57" s="109"/>
      <c r="AJ57" s="109"/>
      <c r="AK57" s="109"/>
      <c r="AL57" s="109"/>
      <c r="AM57" s="109"/>
      <c r="AN57" s="110">
        <f>SUM(AG57,AT57)</f>
        <v>0</v>
      </c>
      <c r="AO57" s="109"/>
      <c r="AP57" s="109"/>
      <c r="AQ57" s="111" t="s">
        <v>81</v>
      </c>
      <c r="AR57" s="112"/>
      <c r="AS57" s="113">
        <v>0</v>
      </c>
      <c r="AT57" s="114">
        <f>ROUND(SUM(AV57:AW57),2)</f>
        <v>0</v>
      </c>
      <c r="AU57" s="115">
        <f>'D.3 - Veřejné osvětlení'!P80</f>
        <v>0</v>
      </c>
      <c r="AV57" s="114">
        <f>'D.3 - Veřejné osvětlení'!J33</f>
        <v>0</v>
      </c>
      <c r="AW57" s="114">
        <f>'D.3 - Veřejné osvětlení'!J34</f>
        <v>0</v>
      </c>
      <c r="AX57" s="114">
        <f>'D.3 - Veřejné osvětlení'!J35</f>
        <v>0</v>
      </c>
      <c r="AY57" s="114">
        <f>'D.3 - Veřejné osvětlení'!J36</f>
        <v>0</v>
      </c>
      <c r="AZ57" s="114">
        <f>'D.3 - Veřejné osvětlení'!F33</f>
        <v>0</v>
      </c>
      <c r="BA57" s="114">
        <f>'D.3 - Veřejné osvětlení'!F34</f>
        <v>0</v>
      </c>
      <c r="BB57" s="114">
        <f>'D.3 - Veřejné osvětlení'!F35</f>
        <v>0</v>
      </c>
      <c r="BC57" s="114">
        <f>'D.3 - Veřejné osvětlení'!F36</f>
        <v>0</v>
      </c>
      <c r="BD57" s="116">
        <f>'D.3 - Veřejné osvětlení'!F37</f>
        <v>0</v>
      </c>
      <c r="BT57" s="117" t="s">
        <v>21</v>
      </c>
      <c r="BV57" s="117" t="s">
        <v>76</v>
      </c>
      <c r="BW57" s="117" t="s">
        <v>89</v>
      </c>
      <c r="BX57" s="117" t="s">
        <v>5</v>
      </c>
      <c r="CL57" s="117" t="s">
        <v>1</v>
      </c>
      <c r="CM57" s="117" t="s">
        <v>83</v>
      </c>
    </row>
    <row r="58" s="5" customFormat="1" ht="16.5" customHeight="1">
      <c r="A58" s="105" t="s">
        <v>78</v>
      </c>
      <c r="B58" s="106"/>
      <c r="C58" s="107"/>
      <c r="D58" s="108" t="s">
        <v>90</v>
      </c>
      <c r="E58" s="108"/>
      <c r="F58" s="108"/>
      <c r="G58" s="108"/>
      <c r="H58" s="108"/>
      <c r="I58" s="109"/>
      <c r="J58" s="108" t="s">
        <v>91</v>
      </c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  <c r="W58" s="108"/>
      <c r="X58" s="108"/>
      <c r="Y58" s="108"/>
      <c r="Z58" s="108"/>
      <c r="AA58" s="108"/>
      <c r="AB58" s="108"/>
      <c r="AC58" s="108"/>
      <c r="AD58" s="108"/>
      <c r="AE58" s="108"/>
      <c r="AF58" s="108"/>
      <c r="AG58" s="110">
        <f>'D.4 - Sadové úpravy'!J30</f>
        <v>0</v>
      </c>
      <c r="AH58" s="109"/>
      <c r="AI58" s="109"/>
      <c r="AJ58" s="109"/>
      <c r="AK58" s="109"/>
      <c r="AL58" s="109"/>
      <c r="AM58" s="109"/>
      <c r="AN58" s="110">
        <f>SUM(AG58,AT58)</f>
        <v>0</v>
      </c>
      <c r="AO58" s="109"/>
      <c r="AP58" s="109"/>
      <c r="AQ58" s="111" t="s">
        <v>81</v>
      </c>
      <c r="AR58" s="112"/>
      <c r="AS58" s="113">
        <v>0</v>
      </c>
      <c r="AT58" s="114">
        <f>ROUND(SUM(AV58:AW58),2)</f>
        <v>0</v>
      </c>
      <c r="AU58" s="115">
        <f>'D.4 - Sadové úpravy'!P90</f>
        <v>0</v>
      </c>
      <c r="AV58" s="114">
        <f>'D.4 - Sadové úpravy'!J33</f>
        <v>0</v>
      </c>
      <c r="AW58" s="114">
        <f>'D.4 - Sadové úpravy'!J34</f>
        <v>0</v>
      </c>
      <c r="AX58" s="114">
        <f>'D.4 - Sadové úpravy'!J35</f>
        <v>0</v>
      </c>
      <c r="AY58" s="114">
        <f>'D.4 - Sadové úpravy'!J36</f>
        <v>0</v>
      </c>
      <c r="AZ58" s="114">
        <f>'D.4 - Sadové úpravy'!F33</f>
        <v>0</v>
      </c>
      <c r="BA58" s="114">
        <f>'D.4 - Sadové úpravy'!F34</f>
        <v>0</v>
      </c>
      <c r="BB58" s="114">
        <f>'D.4 - Sadové úpravy'!F35</f>
        <v>0</v>
      </c>
      <c r="BC58" s="114">
        <f>'D.4 - Sadové úpravy'!F36</f>
        <v>0</v>
      </c>
      <c r="BD58" s="116">
        <f>'D.4 - Sadové úpravy'!F37</f>
        <v>0</v>
      </c>
      <c r="BT58" s="117" t="s">
        <v>21</v>
      </c>
      <c r="BV58" s="117" t="s">
        <v>76</v>
      </c>
      <c r="BW58" s="117" t="s">
        <v>92</v>
      </c>
      <c r="BX58" s="117" t="s">
        <v>5</v>
      </c>
      <c r="CL58" s="117" t="s">
        <v>1</v>
      </c>
      <c r="CM58" s="117" t="s">
        <v>83</v>
      </c>
    </row>
    <row r="59" s="5" customFormat="1" ht="16.5" customHeight="1">
      <c r="A59" s="105" t="s">
        <v>78</v>
      </c>
      <c r="B59" s="106"/>
      <c r="C59" s="107"/>
      <c r="D59" s="108" t="s">
        <v>93</v>
      </c>
      <c r="E59" s="108"/>
      <c r="F59" s="108"/>
      <c r="G59" s="108"/>
      <c r="H59" s="108"/>
      <c r="I59" s="109"/>
      <c r="J59" s="108" t="s">
        <v>94</v>
      </c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  <c r="V59" s="108"/>
      <c r="W59" s="108"/>
      <c r="X59" s="108"/>
      <c r="Y59" s="108"/>
      <c r="Z59" s="108"/>
      <c r="AA59" s="108"/>
      <c r="AB59" s="108"/>
      <c r="AC59" s="108"/>
      <c r="AD59" s="108"/>
      <c r="AE59" s="108"/>
      <c r="AF59" s="108"/>
      <c r="AG59" s="110">
        <f>'D.5 - Vedlejší rozpočtové...'!J30</f>
        <v>0</v>
      </c>
      <c r="AH59" s="109"/>
      <c r="AI59" s="109"/>
      <c r="AJ59" s="109"/>
      <c r="AK59" s="109"/>
      <c r="AL59" s="109"/>
      <c r="AM59" s="109"/>
      <c r="AN59" s="110">
        <f>SUM(AG59,AT59)</f>
        <v>0</v>
      </c>
      <c r="AO59" s="109"/>
      <c r="AP59" s="109"/>
      <c r="AQ59" s="111" t="s">
        <v>81</v>
      </c>
      <c r="AR59" s="112"/>
      <c r="AS59" s="118">
        <v>0</v>
      </c>
      <c r="AT59" s="119">
        <f>ROUND(SUM(AV59:AW59),2)</f>
        <v>0</v>
      </c>
      <c r="AU59" s="120">
        <f>'D.5 - Vedlejší rozpočtové...'!P81</f>
        <v>0</v>
      </c>
      <c r="AV59" s="119">
        <f>'D.5 - Vedlejší rozpočtové...'!J33</f>
        <v>0</v>
      </c>
      <c r="AW59" s="119">
        <f>'D.5 - Vedlejší rozpočtové...'!J34</f>
        <v>0</v>
      </c>
      <c r="AX59" s="119">
        <f>'D.5 - Vedlejší rozpočtové...'!J35</f>
        <v>0</v>
      </c>
      <c r="AY59" s="119">
        <f>'D.5 - Vedlejší rozpočtové...'!J36</f>
        <v>0</v>
      </c>
      <c r="AZ59" s="119">
        <f>'D.5 - Vedlejší rozpočtové...'!F33</f>
        <v>0</v>
      </c>
      <c r="BA59" s="119">
        <f>'D.5 - Vedlejší rozpočtové...'!F34</f>
        <v>0</v>
      </c>
      <c r="BB59" s="119">
        <f>'D.5 - Vedlejší rozpočtové...'!F35</f>
        <v>0</v>
      </c>
      <c r="BC59" s="119">
        <f>'D.5 - Vedlejší rozpočtové...'!F36</f>
        <v>0</v>
      </c>
      <c r="BD59" s="121">
        <f>'D.5 - Vedlejší rozpočtové...'!F37</f>
        <v>0</v>
      </c>
      <c r="BT59" s="117" t="s">
        <v>21</v>
      </c>
      <c r="BV59" s="117" t="s">
        <v>76</v>
      </c>
      <c r="BW59" s="117" t="s">
        <v>95</v>
      </c>
      <c r="BX59" s="117" t="s">
        <v>5</v>
      </c>
      <c r="CL59" s="117" t="s">
        <v>1</v>
      </c>
      <c r="CM59" s="117" t="s">
        <v>83</v>
      </c>
    </row>
    <row r="60" s="1" customFormat="1" ht="30" customHeight="1"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41"/>
    </row>
    <row r="61" s="1" customFormat="1" ht="6.96" customHeight="1"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41"/>
    </row>
  </sheetData>
  <sheetProtection sheet="1" formatColumns="0" formatRows="0" objects="1" scenarios="1" spinCount="100000" saltValue="HssLRBGIMLIv2DrqBVymzUtlqJEsD/2Zj2JpXJtXmoj6OZHvCtWkHQ4E31Q2RlEzaXPgWepkjH7DYr/+QfoFJw==" hashValue="wvSVCZOY/5wf55NzjPjf136sf95LjJ0Uvi8jVrQG68bj3PAS01oPB37j7WdUzD9m8ikPvZ4WmjMhFbJdcpTk5w==" algorithmName="SHA-512" password="CC35"/>
  <mergeCells count="58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N59:AP59"/>
    <mergeCell ref="AG59:AM59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  <mergeCell ref="D58:H58"/>
    <mergeCell ref="J58:AF58"/>
    <mergeCell ref="D59:H59"/>
    <mergeCell ref="J59:AF59"/>
  </mergeCells>
  <hyperlinks>
    <hyperlink ref="A55" location="'D.1 - Příprava území'!C2" display="/"/>
    <hyperlink ref="A56" location="'D.2 - Zpevněné plochy a m...'!C2" display="/"/>
    <hyperlink ref="A57" location="'D.3 - Veřejné osvětlení'!C2" display="/"/>
    <hyperlink ref="A58" location="'D.4 - Sadové úpravy'!C2" display="/"/>
    <hyperlink ref="A59" location="'D.5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82</v>
      </c>
      <c r="AZ2" s="123" t="s">
        <v>96</v>
      </c>
      <c r="BA2" s="123" t="s">
        <v>97</v>
      </c>
      <c r="BB2" s="123" t="s">
        <v>98</v>
      </c>
      <c r="BC2" s="123" t="s">
        <v>26</v>
      </c>
      <c r="BD2" s="123" t="s">
        <v>99</v>
      </c>
    </row>
    <row r="3" ht="6.96" customHeight="1">
      <c r="B3" s="124"/>
      <c r="C3" s="125"/>
      <c r="D3" s="125"/>
      <c r="E3" s="125"/>
      <c r="F3" s="125"/>
      <c r="G3" s="125"/>
      <c r="H3" s="125"/>
      <c r="I3" s="126"/>
      <c r="J3" s="125"/>
      <c r="K3" s="125"/>
      <c r="L3" s="18"/>
      <c r="AT3" s="15" t="s">
        <v>83</v>
      </c>
      <c r="AZ3" s="123" t="s">
        <v>100</v>
      </c>
      <c r="BA3" s="123" t="s">
        <v>101</v>
      </c>
      <c r="BB3" s="123" t="s">
        <v>102</v>
      </c>
      <c r="BC3" s="123" t="s">
        <v>103</v>
      </c>
      <c r="BD3" s="123" t="s">
        <v>99</v>
      </c>
    </row>
    <row r="4" ht="24.96" customHeight="1">
      <c r="B4" s="18"/>
      <c r="D4" s="127" t="s">
        <v>104</v>
      </c>
      <c r="L4" s="18"/>
      <c r="M4" s="22" t="s">
        <v>10</v>
      </c>
      <c r="AT4" s="15" t="s">
        <v>4</v>
      </c>
      <c r="AZ4" s="123" t="s">
        <v>105</v>
      </c>
      <c r="BA4" s="123" t="s">
        <v>106</v>
      </c>
      <c r="BB4" s="123" t="s">
        <v>102</v>
      </c>
      <c r="BC4" s="123" t="s">
        <v>107</v>
      </c>
      <c r="BD4" s="123" t="s">
        <v>99</v>
      </c>
    </row>
    <row r="5" ht="6.96" customHeight="1">
      <c r="B5" s="18"/>
      <c r="L5" s="18"/>
      <c r="AZ5" s="123" t="s">
        <v>108</v>
      </c>
      <c r="BA5" s="123" t="s">
        <v>109</v>
      </c>
      <c r="BB5" s="123" t="s">
        <v>102</v>
      </c>
      <c r="BC5" s="123" t="s">
        <v>110</v>
      </c>
      <c r="BD5" s="123" t="s">
        <v>99</v>
      </c>
    </row>
    <row r="6" ht="12" customHeight="1">
      <c r="B6" s="18"/>
      <c r="D6" s="128" t="s">
        <v>16</v>
      </c>
      <c r="L6" s="18"/>
      <c r="AZ6" s="123" t="s">
        <v>111</v>
      </c>
      <c r="BA6" s="123" t="s">
        <v>112</v>
      </c>
      <c r="BB6" s="123" t="s">
        <v>102</v>
      </c>
      <c r="BC6" s="123" t="s">
        <v>113</v>
      </c>
      <c r="BD6" s="123" t="s">
        <v>99</v>
      </c>
    </row>
    <row r="7" ht="16.5" customHeight="1">
      <c r="B7" s="18"/>
      <c r="E7" s="129" t="str">
        <f>'Rekapitulace stavby'!K6</f>
        <v>Obnova parku Lipovka v horní části náměstí u zámeckého areálu</v>
      </c>
      <c r="F7" s="128"/>
      <c r="G7" s="128"/>
      <c r="H7" s="128"/>
      <c r="L7" s="18"/>
      <c r="AZ7" s="123" t="s">
        <v>114</v>
      </c>
      <c r="BA7" s="123" t="s">
        <v>115</v>
      </c>
      <c r="BB7" s="123" t="s">
        <v>102</v>
      </c>
      <c r="BC7" s="123" t="s">
        <v>116</v>
      </c>
      <c r="BD7" s="123" t="s">
        <v>99</v>
      </c>
    </row>
    <row r="8" s="1" customFormat="1" ht="12" customHeight="1">
      <c r="B8" s="41"/>
      <c r="D8" s="128" t="s">
        <v>117</v>
      </c>
      <c r="I8" s="130"/>
      <c r="L8" s="41"/>
      <c r="AZ8" s="123" t="s">
        <v>118</v>
      </c>
      <c r="BA8" s="123" t="s">
        <v>119</v>
      </c>
      <c r="BB8" s="123" t="s">
        <v>102</v>
      </c>
      <c r="BC8" s="123" t="s">
        <v>120</v>
      </c>
      <c r="BD8" s="123" t="s">
        <v>99</v>
      </c>
    </row>
    <row r="9" s="1" customFormat="1" ht="36.96" customHeight="1">
      <c r="B9" s="41"/>
      <c r="E9" s="131" t="s">
        <v>121</v>
      </c>
      <c r="F9" s="1"/>
      <c r="G9" s="1"/>
      <c r="H9" s="1"/>
      <c r="I9" s="130"/>
      <c r="L9" s="41"/>
    </row>
    <row r="10" s="1" customFormat="1">
      <c r="B10" s="41"/>
      <c r="I10" s="130"/>
      <c r="L10" s="41"/>
    </row>
    <row r="11" s="1" customFormat="1" ht="12" customHeight="1">
      <c r="B11" s="41"/>
      <c r="D11" s="128" t="s">
        <v>19</v>
      </c>
      <c r="F11" s="15" t="s">
        <v>1</v>
      </c>
      <c r="I11" s="132" t="s">
        <v>20</v>
      </c>
      <c r="J11" s="15" t="s">
        <v>1</v>
      </c>
      <c r="L11" s="41"/>
    </row>
    <row r="12" s="1" customFormat="1" ht="12" customHeight="1">
      <c r="B12" s="41"/>
      <c r="D12" s="128" t="s">
        <v>22</v>
      </c>
      <c r="F12" s="15" t="s">
        <v>23</v>
      </c>
      <c r="I12" s="132" t="s">
        <v>24</v>
      </c>
      <c r="J12" s="133" t="str">
        <f>'Rekapitulace stavby'!AN8</f>
        <v>8. 12. 2016</v>
      </c>
      <c r="L12" s="41"/>
    </row>
    <row r="13" s="1" customFormat="1" ht="10.8" customHeight="1">
      <c r="B13" s="41"/>
      <c r="I13" s="130"/>
      <c r="L13" s="41"/>
    </row>
    <row r="14" s="1" customFormat="1" ht="12" customHeight="1">
      <c r="B14" s="41"/>
      <c r="D14" s="128" t="s">
        <v>28</v>
      </c>
      <c r="I14" s="132" t="s">
        <v>29</v>
      </c>
      <c r="J14" s="15" t="s">
        <v>1</v>
      </c>
      <c r="L14" s="41"/>
    </row>
    <row r="15" s="1" customFormat="1" ht="18" customHeight="1">
      <c r="B15" s="41"/>
      <c r="E15" s="15" t="s">
        <v>30</v>
      </c>
      <c r="I15" s="132" t="s">
        <v>31</v>
      </c>
      <c r="J15" s="15" t="s">
        <v>1</v>
      </c>
      <c r="L15" s="41"/>
    </row>
    <row r="16" s="1" customFormat="1" ht="6.96" customHeight="1">
      <c r="B16" s="41"/>
      <c r="I16" s="130"/>
      <c r="L16" s="41"/>
    </row>
    <row r="17" s="1" customFormat="1" ht="12" customHeight="1">
      <c r="B17" s="41"/>
      <c r="D17" s="128" t="s">
        <v>32</v>
      </c>
      <c r="I17" s="132" t="s">
        <v>29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2" t="s">
        <v>31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30"/>
      <c r="L19" s="41"/>
    </row>
    <row r="20" s="1" customFormat="1" ht="12" customHeight="1">
      <c r="B20" s="41"/>
      <c r="D20" s="128" t="s">
        <v>34</v>
      </c>
      <c r="I20" s="132" t="s">
        <v>29</v>
      </c>
      <c r="J20" s="15" t="s">
        <v>1</v>
      </c>
      <c r="L20" s="41"/>
    </row>
    <row r="21" s="1" customFormat="1" ht="18" customHeight="1">
      <c r="B21" s="41"/>
      <c r="E21" s="15" t="s">
        <v>35</v>
      </c>
      <c r="I21" s="132" t="s">
        <v>31</v>
      </c>
      <c r="J21" s="15" t="s">
        <v>1</v>
      </c>
      <c r="L21" s="41"/>
    </row>
    <row r="22" s="1" customFormat="1" ht="6.96" customHeight="1">
      <c r="B22" s="41"/>
      <c r="I22" s="130"/>
      <c r="L22" s="41"/>
    </row>
    <row r="23" s="1" customFormat="1" ht="12" customHeight="1">
      <c r="B23" s="41"/>
      <c r="D23" s="128" t="s">
        <v>37</v>
      </c>
      <c r="I23" s="132" t="s">
        <v>29</v>
      </c>
      <c r="J23" s="15" t="s">
        <v>1</v>
      </c>
      <c r="L23" s="41"/>
    </row>
    <row r="24" s="1" customFormat="1" ht="18" customHeight="1">
      <c r="B24" s="41"/>
      <c r="E24" s="15" t="s">
        <v>38</v>
      </c>
      <c r="I24" s="132" t="s">
        <v>31</v>
      </c>
      <c r="J24" s="15" t="s">
        <v>1</v>
      </c>
      <c r="L24" s="41"/>
    </row>
    <row r="25" s="1" customFormat="1" ht="6.96" customHeight="1">
      <c r="B25" s="41"/>
      <c r="I25" s="130"/>
      <c r="L25" s="41"/>
    </row>
    <row r="26" s="1" customFormat="1" ht="12" customHeight="1">
      <c r="B26" s="41"/>
      <c r="D26" s="128" t="s">
        <v>39</v>
      </c>
      <c r="I26" s="130"/>
      <c r="L26" s="41"/>
    </row>
    <row r="27" s="6" customFormat="1" ht="16.5" customHeight="1">
      <c r="B27" s="134"/>
      <c r="E27" s="135" t="s">
        <v>1</v>
      </c>
      <c r="F27" s="135"/>
      <c r="G27" s="135"/>
      <c r="H27" s="135"/>
      <c r="I27" s="136"/>
      <c r="L27" s="134"/>
    </row>
    <row r="28" s="1" customFormat="1" ht="6.96" customHeight="1">
      <c r="B28" s="41"/>
      <c r="I28" s="130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7"/>
      <c r="J29" s="69"/>
      <c r="K29" s="69"/>
      <c r="L29" s="41"/>
    </row>
    <row r="30" s="1" customFormat="1" ht="25.44" customHeight="1">
      <c r="B30" s="41"/>
      <c r="D30" s="138" t="s">
        <v>40</v>
      </c>
      <c r="I30" s="130"/>
      <c r="J30" s="139">
        <f>ROUND(J83,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7"/>
      <c r="J31" s="69"/>
      <c r="K31" s="69"/>
      <c r="L31" s="41"/>
    </row>
    <row r="32" s="1" customFormat="1" ht="14.4" customHeight="1">
      <c r="B32" s="41"/>
      <c r="F32" s="140" t="s">
        <v>42</v>
      </c>
      <c r="I32" s="141" t="s">
        <v>41</v>
      </c>
      <c r="J32" s="140" t="s">
        <v>43</v>
      </c>
      <c r="L32" s="41"/>
    </row>
    <row r="33" s="1" customFormat="1" ht="14.4" customHeight="1">
      <c r="B33" s="41"/>
      <c r="D33" s="128" t="s">
        <v>44</v>
      </c>
      <c r="E33" s="128" t="s">
        <v>45</v>
      </c>
      <c r="F33" s="142">
        <f>ROUND((SUM(BE83:BE126)),  2)</f>
        <v>0</v>
      </c>
      <c r="I33" s="143">
        <v>0.20999999999999999</v>
      </c>
      <c r="J33" s="142">
        <f>ROUND(((SUM(BE83:BE126))*I33),  2)</f>
        <v>0</v>
      </c>
      <c r="L33" s="41"/>
    </row>
    <row r="34" s="1" customFormat="1" ht="14.4" customHeight="1">
      <c r="B34" s="41"/>
      <c r="E34" s="128" t="s">
        <v>46</v>
      </c>
      <c r="F34" s="142">
        <f>ROUND((SUM(BF83:BF126)),  2)</f>
        <v>0</v>
      </c>
      <c r="I34" s="143">
        <v>0.14999999999999999</v>
      </c>
      <c r="J34" s="142">
        <f>ROUND(((SUM(BF83:BF126))*I34),  2)</f>
        <v>0</v>
      </c>
      <c r="L34" s="41"/>
    </row>
    <row r="35" hidden="1" s="1" customFormat="1" ht="14.4" customHeight="1">
      <c r="B35" s="41"/>
      <c r="E35" s="128" t="s">
        <v>47</v>
      </c>
      <c r="F35" s="142">
        <f>ROUND((SUM(BG83:BG126)),  2)</f>
        <v>0</v>
      </c>
      <c r="I35" s="143">
        <v>0.20999999999999999</v>
      </c>
      <c r="J35" s="142">
        <f>0</f>
        <v>0</v>
      </c>
      <c r="L35" s="41"/>
    </row>
    <row r="36" hidden="1" s="1" customFormat="1" ht="14.4" customHeight="1">
      <c r="B36" s="41"/>
      <c r="E36" s="128" t="s">
        <v>48</v>
      </c>
      <c r="F36" s="142">
        <f>ROUND((SUM(BH83:BH126)),  2)</f>
        <v>0</v>
      </c>
      <c r="I36" s="143">
        <v>0.14999999999999999</v>
      </c>
      <c r="J36" s="142">
        <f>0</f>
        <v>0</v>
      </c>
      <c r="L36" s="41"/>
    </row>
    <row r="37" hidden="1" s="1" customFormat="1" ht="14.4" customHeight="1">
      <c r="B37" s="41"/>
      <c r="E37" s="128" t="s">
        <v>49</v>
      </c>
      <c r="F37" s="142">
        <f>ROUND((SUM(BI83:BI126)),  2)</f>
        <v>0</v>
      </c>
      <c r="I37" s="143">
        <v>0</v>
      </c>
      <c r="J37" s="142">
        <f>0</f>
        <v>0</v>
      </c>
      <c r="L37" s="41"/>
    </row>
    <row r="38" s="1" customFormat="1" ht="6.96" customHeight="1">
      <c r="B38" s="41"/>
      <c r="I38" s="130"/>
      <c r="L38" s="41"/>
    </row>
    <row r="39" s="1" customFormat="1" ht="25.44" customHeight="1">
      <c r="B39" s="41"/>
      <c r="C39" s="144"/>
      <c r="D39" s="145" t="s">
        <v>50</v>
      </c>
      <c r="E39" s="146"/>
      <c r="F39" s="146"/>
      <c r="G39" s="147" t="s">
        <v>51</v>
      </c>
      <c r="H39" s="148" t="s">
        <v>52</v>
      </c>
      <c r="I39" s="149"/>
      <c r="J39" s="150">
        <f>SUM(J30:J37)</f>
        <v>0</v>
      </c>
      <c r="K39" s="151"/>
      <c r="L39" s="41"/>
    </row>
    <row r="40" s="1" customFormat="1" ht="14.4" customHeight="1">
      <c r="B40" s="152"/>
      <c r="C40" s="153"/>
      <c r="D40" s="153"/>
      <c r="E40" s="153"/>
      <c r="F40" s="153"/>
      <c r="G40" s="153"/>
      <c r="H40" s="153"/>
      <c r="I40" s="154"/>
      <c r="J40" s="153"/>
      <c r="K40" s="153"/>
      <c r="L40" s="41"/>
    </row>
    <row r="44" s="1" customFormat="1" ht="6.96" customHeight="1">
      <c r="B44" s="155"/>
      <c r="C44" s="156"/>
      <c r="D44" s="156"/>
      <c r="E44" s="156"/>
      <c r="F44" s="156"/>
      <c r="G44" s="156"/>
      <c r="H44" s="156"/>
      <c r="I44" s="157"/>
      <c r="J44" s="156"/>
      <c r="K44" s="156"/>
      <c r="L44" s="41"/>
    </row>
    <row r="45" s="1" customFormat="1" ht="24.96" customHeight="1">
      <c r="B45" s="36"/>
      <c r="C45" s="21" t="s">
        <v>122</v>
      </c>
      <c r="D45" s="37"/>
      <c r="E45" s="37"/>
      <c r="F45" s="37"/>
      <c r="G45" s="37"/>
      <c r="H45" s="37"/>
      <c r="I45" s="130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30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30"/>
      <c r="J47" s="37"/>
      <c r="K47" s="37"/>
      <c r="L47" s="41"/>
    </row>
    <row r="48" s="1" customFormat="1" ht="16.5" customHeight="1">
      <c r="B48" s="36"/>
      <c r="C48" s="37"/>
      <c r="D48" s="37"/>
      <c r="E48" s="158" t="str">
        <f>E7</f>
        <v>Obnova parku Lipovka v horní části náměstí u zámeckého areálu</v>
      </c>
      <c r="F48" s="30"/>
      <c r="G48" s="30"/>
      <c r="H48" s="30"/>
      <c r="I48" s="130"/>
      <c r="J48" s="37"/>
      <c r="K48" s="37"/>
      <c r="L48" s="41"/>
    </row>
    <row r="49" s="1" customFormat="1" ht="12" customHeight="1">
      <c r="B49" s="36"/>
      <c r="C49" s="30" t="s">
        <v>117</v>
      </c>
      <c r="D49" s="37"/>
      <c r="E49" s="37"/>
      <c r="F49" s="37"/>
      <c r="G49" s="37"/>
      <c r="H49" s="37"/>
      <c r="I49" s="130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D.1 - Příprava území</v>
      </c>
      <c r="F50" s="37"/>
      <c r="G50" s="37"/>
      <c r="H50" s="37"/>
      <c r="I50" s="130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30"/>
      <c r="J51" s="37"/>
      <c r="K51" s="37"/>
      <c r="L51" s="41"/>
    </row>
    <row r="52" s="1" customFormat="1" ht="12" customHeight="1">
      <c r="B52" s="36"/>
      <c r="C52" s="30" t="s">
        <v>22</v>
      </c>
      <c r="D52" s="37"/>
      <c r="E52" s="37"/>
      <c r="F52" s="25" t="str">
        <f>F12</f>
        <v>k.ú. Třeboň</v>
      </c>
      <c r="G52" s="37"/>
      <c r="H52" s="37"/>
      <c r="I52" s="132" t="s">
        <v>24</v>
      </c>
      <c r="J52" s="65" t="str">
        <f>IF(J12="","",J12)</f>
        <v>8. 12. 2016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30"/>
      <c r="J53" s="37"/>
      <c r="K53" s="37"/>
      <c r="L53" s="41"/>
    </row>
    <row r="54" s="1" customFormat="1" ht="24.9" customHeight="1">
      <c r="B54" s="36"/>
      <c r="C54" s="30" t="s">
        <v>28</v>
      </c>
      <c r="D54" s="37"/>
      <c r="E54" s="37"/>
      <c r="F54" s="25" t="str">
        <f>E15</f>
        <v>Město Třeboň,Palackého náměstí 46/II,379 01 Třeboň</v>
      </c>
      <c r="G54" s="37"/>
      <c r="H54" s="37"/>
      <c r="I54" s="132" t="s">
        <v>34</v>
      </c>
      <c r="J54" s="34" t="str">
        <f>E21</f>
        <v>Atregia, s.r.o., Šebrov 215, 679 22</v>
      </c>
      <c r="K54" s="37"/>
      <c r="L54" s="41"/>
    </row>
    <row r="55" s="1" customFormat="1" ht="13.65" customHeight="1">
      <c r="B55" s="36"/>
      <c r="C55" s="30" t="s">
        <v>32</v>
      </c>
      <c r="D55" s="37"/>
      <c r="E55" s="37"/>
      <c r="F55" s="25" t="str">
        <f>IF(E18="","",E18)</f>
        <v>Vyplň údaj</v>
      </c>
      <c r="G55" s="37"/>
      <c r="H55" s="37"/>
      <c r="I55" s="132" t="s">
        <v>37</v>
      </c>
      <c r="J55" s="34" t="str">
        <f>E24</f>
        <v>Ing. Lenka Požárová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30"/>
      <c r="J56" s="37"/>
      <c r="K56" s="37"/>
      <c r="L56" s="41"/>
    </row>
    <row r="57" s="1" customFormat="1" ht="29.28" customHeight="1">
      <c r="B57" s="36"/>
      <c r="C57" s="159" t="s">
        <v>123</v>
      </c>
      <c r="D57" s="160"/>
      <c r="E57" s="160"/>
      <c r="F57" s="160"/>
      <c r="G57" s="160"/>
      <c r="H57" s="160"/>
      <c r="I57" s="161"/>
      <c r="J57" s="162" t="s">
        <v>124</v>
      </c>
      <c r="K57" s="160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30"/>
      <c r="J58" s="37"/>
      <c r="K58" s="37"/>
      <c r="L58" s="41"/>
    </row>
    <row r="59" s="1" customFormat="1" ht="22.8" customHeight="1">
      <c r="B59" s="36"/>
      <c r="C59" s="163" t="s">
        <v>125</v>
      </c>
      <c r="D59" s="37"/>
      <c r="E59" s="37"/>
      <c r="F59" s="37"/>
      <c r="G59" s="37"/>
      <c r="H59" s="37"/>
      <c r="I59" s="130"/>
      <c r="J59" s="96">
        <f>J83</f>
        <v>0</v>
      </c>
      <c r="K59" s="37"/>
      <c r="L59" s="41"/>
      <c r="AU59" s="15" t="s">
        <v>126</v>
      </c>
    </row>
    <row r="60" s="7" customFormat="1" ht="24.96" customHeight="1">
      <c r="B60" s="164"/>
      <c r="C60" s="165"/>
      <c r="D60" s="166" t="s">
        <v>127</v>
      </c>
      <c r="E60" s="167"/>
      <c r="F60" s="167"/>
      <c r="G60" s="167"/>
      <c r="H60" s="167"/>
      <c r="I60" s="168"/>
      <c r="J60" s="169">
        <f>J84</f>
        <v>0</v>
      </c>
      <c r="K60" s="165"/>
      <c r="L60" s="170"/>
    </row>
    <row r="61" s="8" customFormat="1" ht="19.92" customHeight="1">
      <c r="B61" s="171"/>
      <c r="C61" s="172"/>
      <c r="D61" s="173" t="s">
        <v>128</v>
      </c>
      <c r="E61" s="174"/>
      <c r="F61" s="174"/>
      <c r="G61" s="174"/>
      <c r="H61" s="174"/>
      <c r="I61" s="175"/>
      <c r="J61" s="176">
        <f>J85</f>
        <v>0</v>
      </c>
      <c r="K61" s="172"/>
      <c r="L61" s="177"/>
    </row>
    <row r="62" s="8" customFormat="1" ht="19.92" customHeight="1">
      <c r="B62" s="171"/>
      <c r="C62" s="172"/>
      <c r="D62" s="173" t="s">
        <v>129</v>
      </c>
      <c r="E62" s="174"/>
      <c r="F62" s="174"/>
      <c r="G62" s="174"/>
      <c r="H62" s="174"/>
      <c r="I62" s="175"/>
      <c r="J62" s="176">
        <f>J107</f>
        <v>0</v>
      </c>
      <c r="K62" s="172"/>
      <c r="L62" s="177"/>
    </row>
    <row r="63" s="8" customFormat="1" ht="19.92" customHeight="1">
      <c r="B63" s="171"/>
      <c r="C63" s="172"/>
      <c r="D63" s="173" t="s">
        <v>130</v>
      </c>
      <c r="E63" s="174"/>
      <c r="F63" s="174"/>
      <c r="G63" s="174"/>
      <c r="H63" s="174"/>
      <c r="I63" s="175"/>
      <c r="J63" s="176">
        <f>J120</f>
        <v>0</v>
      </c>
      <c r="K63" s="172"/>
      <c r="L63" s="177"/>
    </row>
    <row r="64" s="1" customFormat="1" ht="21.84" customHeight="1">
      <c r="B64" s="36"/>
      <c r="C64" s="37"/>
      <c r="D64" s="37"/>
      <c r="E64" s="37"/>
      <c r="F64" s="37"/>
      <c r="G64" s="37"/>
      <c r="H64" s="37"/>
      <c r="I64" s="130"/>
      <c r="J64" s="37"/>
      <c r="K64" s="37"/>
      <c r="L64" s="41"/>
    </row>
    <row r="65" s="1" customFormat="1" ht="6.96" customHeight="1">
      <c r="B65" s="55"/>
      <c r="C65" s="56"/>
      <c r="D65" s="56"/>
      <c r="E65" s="56"/>
      <c r="F65" s="56"/>
      <c r="G65" s="56"/>
      <c r="H65" s="56"/>
      <c r="I65" s="154"/>
      <c r="J65" s="56"/>
      <c r="K65" s="56"/>
      <c r="L65" s="41"/>
    </row>
    <row r="69" s="1" customFormat="1" ht="6.96" customHeight="1">
      <c r="B69" s="57"/>
      <c r="C69" s="58"/>
      <c r="D69" s="58"/>
      <c r="E69" s="58"/>
      <c r="F69" s="58"/>
      <c r="G69" s="58"/>
      <c r="H69" s="58"/>
      <c r="I69" s="157"/>
      <c r="J69" s="58"/>
      <c r="K69" s="58"/>
      <c r="L69" s="41"/>
    </row>
    <row r="70" s="1" customFormat="1" ht="24.96" customHeight="1">
      <c r="B70" s="36"/>
      <c r="C70" s="21" t="s">
        <v>131</v>
      </c>
      <c r="D70" s="37"/>
      <c r="E70" s="37"/>
      <c r="F70" s="37"/>
      <c r="G70" s="37"/>
      <c r="H70" s="37"/>
      <c r="I70" s="130"/>
      <c r="J70" s="37"/>
      <c r="K70" s="37"/>
      <c r="L70" s="41"/>
    </row>
    <row r="71" s="1" customFormat="1" ht="6.96" customHeight="1">
      <c r="B71" s="36"/>
      <c r="C71" s="37"/>
      <c r="D71" s="37"/>
      <c r="E71" s="37"/>
      <c r="F71" s="37"/>
      <c r="G71" s="37"/>
      <c r="H71" s="37"/>
      <c r="I71" s="130"/>
      <c r="J71" s="37"/>
      <c r="K71" s="37"/>
      <c r="L71" s="41"/>
    </row>
    <row r="72" s="1" customFormat="1" ht="12" customHeight="1">
      <c r="B72" s="36"/>
      <c r="C72" s="30" t="s">
        <v>16</v>
      </c>
      <c r="D72" s="37"/>
      <c r="E72" s="37"/>
      <c r="F72" s="37"/>
      <c r="G72" s="37"/>
      <c r="H72" s="37"/>
      <c r="I72" s="130"/>
      <c r="J72" s="37"/>
      <c r="K72" s="37"/>
      <c r="L72" s="41"/>
    </row>
    <row r="73" s="1" customFormat="1" ht="16.5" customHeight="1">
      <c r="B73" s="36"/>
      <c r="C73" s="37"/>
      <c r="D73" s="37"/>
      <c r="E73" s="158" t="str">
        <f>E7</f>
        <v>Obnova parku Lipovka v horní části náměstí u zámeckého areálu</v>
      </c>
      <c r="F73" s="30"/>
      <c r="G73" s="30"/>
      <c r="H73" s="30"/>
      <c r="I73" s="130"/>
      <c r="J73" s="37"/>
      <c r="K73" s="37"/>
      <c r="L73" s="41"/>
    </row>
    <row r="74" s="1" customFormat="1" ht="12" customHeight="1">
      <c r="B74" s="36"/>
      <c r="C74" s="30" t="s">
        <v>117</v>
      </c>
      <c r="D74" s="37"/>
      <c r="E74" s="37"/>
      <c r="F74" s="37"/>
      <c r="G74" s="37"/>
      <c r="H74" s="37"/>
      <c r="I74" s="130"/>
      <c r="J74" s="37"/>
      <c r="K74" s="37"/>
      <c r="L74" s="41"/>
    </row>
    <row r="75" s="1" customFormat="1" ht="16.5" customHeight="1">
      <c r="B75" s="36"/>
      <c r="C75" s="37"/>
      <c r="D75" s="37"/>
      <c r="E75" s="62" t="str">
        <f>E9</f>
        <v>D.1 - Příprava území</v>
      </c>
      <c r="F75" s="37"/>
      <c r="G75" s="37"/>
      <c r="H75" s="37"/>
      <c r="I75" s="130"/>
      <c r="J75" s="37"/>
      <c r="K75" s="37"/>
      <c r="L75" s="41"/>
    </row>
    <row r="76" s="1" customFormat="1" ht="6.96" customHeight="1">
      <c r="B76" s="36"/>
      <c r="C76" s="37"/>
      <c r="D76" s="37"/>
      <c r="E76" s="37"/>
      <c r="F76" s="37"/>
      <c r="G76" s="37"/>
      <c r="H76" s="37"/>
      <c r="I76" s="130"/>
      <c r="J76" s="37"/>
      <c r="K76" s="37"/>
      <c r="L76" s="41"/>
    </row>
    <row r="77" s="1" customFormat="1" ht="12" customHeight="1">
      <c r="B77" s="36"/>
      <c r="C77" s="30" t="s">
        <v>22</v>
      </c>
      <c r="D77" s="37"/>
      <c r="E77" s="37"/>
      <c r="F77" s="25" t="str">
        <f>F12</f>
        <v>k.ú. Třeboň</v>
      </c>
      <c r="G77" s="37"/>
      <c r="H77" s="37"/>
      <c r="I77" s="132" t="s">
        <v>24</v>
      </c>
      <c r="J77" s="65" t="str">
        <f>IF(J12="","",J12)</f>
        <v>8. 12. 2016</v>
      </c>
      <c r="K77" s="37"/>
      <c r="L77" s="41"/>
    </row>
    <row r="78" s="1" customFormat="1" ht="6.96" customHeight="1">
      <c r="B78" s="36"/>
      <c r="C78" s="37"/>
      <c r="D78" s="37"/>
      <c r="E78" s="37"/>
      <c r="F78" s="37"/>
      <c r="G78" s="37"/>
      <c r="H78" s="37"/>
      <c r="I78" s="130"/>
      <c r="J78" s="37"/>
      <c r="K78" s="37"/>
      <c r="L78" s="41"/>
    </row>
    <row r="79" s="1" customFormat="1" ht="24.9" customHeight="1">
      <c r="B79" s="36"/>
      <c r="C79" s="30" t="s">
        <v>28</v>
      </c>
      <c r="D79" s="37"/>
      <c r="E79" s="37"/>
      <c r="F79" s="25" t="str">
        <f>E15</f>
        <v>Město Třeboň,Palackého náměstí 46/II,379 01 Třeboň</v>
      </c>
      <c r="G79" s="37"/>
      <c r="H79" s="37"/>
      <c r="I79" s="132" t="s">
        <v>34</v>
      </c>
      <c r="J79" s="34" t="str">
        <f>E21</f>
        <v>Atregia, s.r.o., Šebrov 215, 679 22</v>
      </c>
      <c r="K79" s="37"/>
      <c r="L79" s="41"/>
    </row>
    <row r="80" s="1" customFormat="1" ht="13.65" customHeight="1">
      <c r="B80" s="36"/>
      <c r="C80" s="30" t="s">
        <v>32</v>
      </c>
      <c r="D80" s="37"/>
      <c r="E80" s="37"/>
      <c r="F80" s="25" t="str">
        <f>IF(E18="","",E18)</f>
        <v>Vyplň údaj</v>
      </c>
      <c r="G80" s="37"/>
      <c r="H80" s="37"/>
      <c r="I80" s="132" t="s">
        <v>37</v>
      </c>
      <c r="J80" s="34" t="str">
        <f>E24</f>
        <v>Ing. Lenka Požárová</v>
      </c>
      <c r="K80" s="37"/>
      <c r="L80" s="41"/>
    </row>
    <row r="81" s="1" customFormat="1" ht="10.32" customHeight="1">
      <c r="B81" s="36"/>
      <c r="C81" s="37"/>
      <c r="D81" s="37"/>
      <c r="E81" s="37"/>
      <c r="F81" s="37"/>
      <c r="G81" s="37"/>
      <c r="H81" s="37"/>
      <c r="I81" s="130"/>
      <c r="J81" s="37"/>
      <c r="K81" s="37"/>
      <c r="L81" s="41"/>
    </row>
    <row r="82" s="9" customFormat="1" ht="29.28" customHeight="1">
      <c r="B82" s="178"/>
      <c r="C82" s="179" t="s">
        <v>132</v>
      </c>
      <c r="D82" s="180" t="s">
        <v>59</v>
      </c>
      <c r="E82" s="180" t="s">
        <v>55</v>
      </c>
      <c r="F82" s="180" t="s">
        <v>56</v>
      </c>
      <c r="G82" s="180" t="s">
        <v>133</v>
      </c>
      <c r="H82" s="180" t="s">
        <v>134</v>
      </c>
      <c r="I82" s="181" t="s">
        <v>135</v>
      </c>
      <c r="J82" s="180" t="s">
        <v>124</v>
      </c>
      <c r="K82" s="182" t="s">
        <v>136</v>
      </c>
      <c r="L82" s="183"/>
      <c r="M82" s="86" t="s">
        <v>1</v>
      </c>
      <c r="N82" s="87" t="s">
        <v>44</v>
      </c>
      <c r="O82" s="87" t="s">
        <v>137</v>
      </c>
      <c r="P82" s="87" t="s">
        <v>138</v>
      </c>
      <c r="Q82" s="87" t="s">
        <v>139</v>
      </c>
      <c r="R82" s="87" t="s">
        <v>140</v>
      </c>
      <c r="S82" s="87" t="s">
        <v>141</v>
      </c>
      <c r="T82" s="88" t="s">
        <v>142</v>
      </c>
    </row>
    <row r="83" s="1" customFormat="1" ht="22.8" customHeight="1">
      <c r="B83" s="36"/>
      <c r="C83" s="93" t="s">
        <v>143</v>
      </c>
      <c r="D83" s="37"/>
      <c r="E83" s="37"/>
      <c r="F83" s="37"/>
      <c r="G83" s="37"/>
      <c r="H83" s="37"/>
      <c r="I83" s="130"/>
      <c r="J83" s="184">
        <f>BK83</f>
        <v>0</v>
      </c>
      <c r="K83" s="37"/>
      <c r="L83" s="41"/>
      <c r="M83" s="89"/>
      <c r="N83" s="90"/>
      <c r="O83" s="90"/>
      <c r="P83" s="185">
        <f>P84</f>
        <v>0</v>
      </c>
      <c r="Q83" s="90"/>
      <c r="R83" s="185">
        <f>R84</f>
        <v>0.60160000000000002</v>
      </c>
      <c r="S83" s="90"/>
      <c r="T83" s="186">
        <f>T84</f>
        <v>190.38200000000001</v>
      </c>
      <c r="AT83" s="15" t="s">
        <v>73</v>
      </c>
      <c r="AU83" s="15" t="s">
        <v>126</v>
      </c>
      <c r="BK83" s="187">
        <f>BK84</f>
        <v>0</v>
      </c>
    </row>
    <row r="84" s="10" customFormat="1" ht="25.92" customHeight="1">
      <c r="B84" s="188"/>
      <c r="C84" s="189"/>
      <c r="D84" s="190" t="s">
        <v>73</v>
      </c>
      <c r="E84" s="191" t="s">
        <v>144</v>
      </c>
      <c r="F84" s="191" t="s">
        <v>145</v>
      </c>
      <c r="G84" s="189"/>
      <c r="H84" s="189"/>
      <c r="I84" s="192"/>
      <c r="J84" s="193">
        <f>BK84</f>
        <v>0</v>
      </c>
      <c r="K84" s="189"/>
      <c r="L84" s="194"/>
      <c r="M84" s="195"/>
      <c r="N84" s="196"/>
      <c r="O84" s="196"/>
      <c r="P84" s="197">
        <f>P85+P107+P120</f>
        <v>0</v>
      </c>
      <c r="Q84" s="196"/>
      <c r="R84" s="197">
        <f>R85+R107+R120</f>
        <v>0.60160000000000002</v>
      </c>
      <c r="S84" s="196"/>
      <c r="T84" s="198">
        <f>T85+T107+T120</f>
        <v>190.38200000000001</v>
      </c>
      <c r="AR84" s="199" t="s">
        <v>21</v>
      </c>
      <c r="AT84" s="200" t="s">
        <v>73</v>
      </c>
      <c r="AU84" s="200" t="s">
        <v>74</v>
      </c>
      <c r="AY84" s="199" t="s">
        <v>146</v>
      </c>
      <c r="BK84" s="201">
        <f>BK85+BK107+BK120</f>
        <v>0</v>
      </c>
    </row>
    <row r="85" s="10" customFormat="1" ht="22.8" customHeight="1">
      <c r="B85" s="188"/>
      <c r="C85" s="189"/>
      <c r="D85" s="190" t="s">
        <v>73</v>
      </c>
      <c r="E85" s="202" t="s">
        <v>21</v>
      </c>
      <c r="F85" s="202" t="s">
        <v>147</v>
      </c>
      <c r="G85" s="189"/>
      <c r="H85" s="189"/>
      <c r="I85" s="192"/>
      <c r="J85" s="203">
        <f>BK85</f>
        <v>0</v>
      </c>
      <c r="K85" s="189"/>
      <c r="L85" s="194"/>
      <c r="M85" s="195"/>
      <c r="N85" s="196"/>
      <c r="O85" s="196"/>
      <c r="P85" s="197">
        <f>SUM(P86:P106)</f>
        <v>0</v>
      </c>
      <c r="Q85" s="196"/>
      <c r="R85" s="197">
        <f>SUM(R86:R106)</f>
        <v>0.60160000000000002</v>
      </c>
      <c r="S85" s="196"/>
      <c r="T85" s="198">
        <f>SUM(T86:T106)</f>
        <v>0</v>
      </c>
      <c r="AR85" s="199" t="s">
        <v>21</v>
      </c>
      <c r="AT85" s="200" t="s">
        <v>73</v>
      </c>
      <c r="AU85" s="200" t="s">
        <v>21</v>
      </c>
      <c r="AY85" s="199" t="s">
        <v>146</v>
      </c>
      <c r="BK85" s="201">
        <f>SUM(BK86:BK106)</f>
        <v>0</v>
      </c>
    </row>
    <row r="86" s="1" customFormat="1" ht="16.5" customHeight="1">
      <c r="B86" s="36"/>
      <c r="C86" s="204" t="s">
        <v>21</v>
      </c>
      <c r="D86" s="204" t="s">
        <v>148</v>
      </c>
      <c r="E86" s="205" t="s">
        <v>149</v>
      </c>
      <c r="F86" s="206" t="s">
        <v>150</v>
      </c>
      <c r="G86" s="207" t="s">
        <v>102</v>
      </c>
      <c r="H86" s="208">
        <v>64</v>
      </c>
      <c r="I86" s="209"/>
      <c r="J86" s="210">
        <f>ROUND(I86*H86,2)</f>
        <v>0</v>
      </c>
      <c r="K86" s="206" t="s">
        <v>151</v>
      </c>
      <c r="L86" s="41"/>
      <c r="M86" s="211" t="s">
        <v>1</v>
      </c>
      <c r="N86" s="212" t="s">
        <v>45</v>
      </c>
      <c r="O86" s="77"/>
      <c r="P86" s="213">
        <f>O86*H86</f>
        <v>0</v>
      </c>
      <c r="Q86" s="213">
        <v>0.0094000000000000004</v>
      </c>
      <c r="R86" s="213">
        <f>Q86*H86</f>
        <v>0.60160000000000002</v>
      </c>
      <c r="S86" s="213">
        <v>0</v>
      </c>
      <c r="T86" s="214">
        <f>S86*H86</f>
        <v>0</v>
      </c>
      <c r="AR86" s="15" t="s">
        <v>152</v>
      </c>
      <c r="AT86" s="15" t="s">
        <v>148</v>
      </c>
      <c r="AU86" s="15" t="s">
        <v>83</v>
      </c>
      <c r="AY86" s="15" t="s">
        <v>146</v>
      </c>
      <c r="BE86" s="215">
        <f>IF(N86="základní",J86,0)</f>
        <v>0</v>
      </c>
      <c r="BF86" s="215">
        <f>IF(N86="snížená",J86,0)</f>
        <v>0</v>
      </c>
      <c r="BG86" s="215">
        <f>IF(N86="zákl. přenesená",J86,0)</f>
        <v>0</v>
      </c>
      <c r="BH86" s="215">
        <f>IF(N86="sníž. přenesená",J86,0)</f>
        <v>0</v>
      </c>
      <c r="BI86" s="215">
        <f>IF(N86="nulová",J86,0)</f>
        <v>0</v>
      </c>
      <c r="BJ86" s="15" t="s">
        <v>21</v>
      </c>
      <c r="BK86" s="215">
        <f>ROUND(I86*H86,2)</f>
        <v>0</v>
      </c>
      <c r="BL86" s="15" t="s">
        <v>152</v>
      </c>
      <c r="BM86" s="15" t="s">
        <v>153</v>
      </c>
    </row>
    <row r="87" s="11" customFormat="1">
      <c r="B87" s="216"/>
      <c r="C87" s="217"/>
      <c r="D87" s="218" t="s">
        <v>154</v>
      </c>
      <c r="E87" s="219" t="s">
        <v>1</v>
      </c>
      <c r="F87" s="220" t="s">
        <v>155</v>
      </c>
      <c r="G87" s="217"/>
      <c r="H87" s="221">
        <v>64</v>
      </c>
      <c r="I87" s="222"/>
      <c r="J87" s="217"/>
      <c r="K87" s="217"/>
      <c r="L87" s="223"/>
      <c r="M87" s="224"/>
      <c r="N87" s="225"/>
      <c r="O87" s="225"/>
      <c r="P87" s="225"/>
      <c r="Q87" s="225"/>
      <c r="R87" s="225"/>
      <c r="S87" s="225"/>
      <c r="T87" s="226"/>
      <c r="AT87" s="227" t="s">
        <v>154</v>
      </c>
      <c r="AU87" s="227" t="s">
        <v>83</v>
      </c>
      <c r="AV87" s="11" t="s">
        <v>83</v>
      </c>
      <c r="AW87" s="11" t="s">
        <v>36</v>
      </c>
      <c r="AX87" s="11" t="s">
        <v>21</v>
      </c>
      <c r="AY87" s="227" t="s">
        <v>146</v>
      </c>
    </row>
    <row r="88" s="1" customFormat="1" ht="22.5" customHeight="1">
      <c r="B88" s="36"/>
      <c r="C88" s="204" t="s">
        <v>83</v>
      </c>
      <c r="D88" s="204" t="s">
        <v>148</v>
      </c>
      <c r="E88" s="205" t="s">
        <v>156</v>
      </c>
      <c r="F88" s="206" t="s">
        <v>157</v>
      </c>
      <c r="G88" s="207" t="s">
        <v>102</v>
      </c>
      <c r="H88" s="208">
        <v>39</v>
      </c>
      <c r="I88" s="209"/>
      <c r="J88" s="210">
        <f>ROUND(I88*H88,2)</f>
        <v>0</v>
      </c>
      <c r="K88" s="206" t="s">
        <v>151</v>
      </c>
      <c r="L88" s="41"/>
      <c r="M88" s="211" t="s">
        <v>1</v>
      </c>
      <c r="N88" s="212" t="s">
        <v>45</v>
      </c>
      <c r="O88" s="77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AR88" s="15" t="s">
        <v>152</v>
      </c>
      <c r="AT88" s="15" t="s">
        <v>148</v>
      </c>
      <c r="AU88" s="15" t="s">
        <v>83</v>
      </c>
      <c r="AY88" s="15" t="s">
        <v>146</v>
      </c>
      <c r="BE88" s="215">
        <f>IF(N88="základní",J88,0)</f>
        <v>0</v>
      </c>
      <c r="BF88" s="215">
        <f>IF(N88="snížená",J88,0)</f>
        <v>0</v>
      </c>
      <c r="BG88" s="215">
        <f>IF(N88="zákl. přenesená",J88,0)</f>
        <v>0</v>
      </c>
      <c r="BH88" s="215">
        <f>IF(N88="sníž. přenesená",J88,0)</f>
        <v>0</v>
      </c>
      <c r="BI88" s="215">
        <f>IF(N88="nulová",J88,0)</f>
        <v>0</v>
      </c>
      <c r="BJ88" s="15" t="s">
        <v>21</v>
      </c>
      <c r="BK88" s="215">
        <f>ROUND(I88*H88,2)</f>
        <v>0</v>
      </c>
      <c r="BL88" s="15" t="s">
        <v>152</v>
      </c>
      <c r="BM88" s="15" t="s">
        <v>158</v>
      </c>
    </row>
    <row r="89" s="11" customFormat="1">
      <c r="B89" s="216"/>
      <c r="C89" s="217"/>
      <c r="D89" s="218" t="s">
        <v>154</v>
      </c>
      <c r="E89" s="219" t="s">
        <v>1</v>
      </c>
      <c r="F89" s="220" t="s">
        <v>159</v>
      </c>
      <c r="G89" s="217"/>
      <c r="H89" s="221">
        <v>39</v>
      </c>
      <c r="I89" s="222"/>
      <c r="J89" s="217"/>
      <c r="K89" s="217"/>
      <c r="L89" s="223"/>
      <c r="M89" s="224"/>
      <c r="N89" s="225"/>
      <c r="O89" s="225"/>
      <c r="P89" s="225"/>
      <c r="Q89" s="225"/>
      <c r="R89" s="225"/>
      <c r="S89" s="225"/>
      <c r="T89" s="226"/>
      <c r="AT89" s="227" t="s">
        <v>154</v>
      </c>
      <c r="AU89" s="227" t="s">
        <v>83</v>
      </c>
      <c r="AV89" s="11" t="s">
        <v>83</v>
      </c>
      <c r="AW89" s="11" t="s">
        <v>36</v>
      </c>
      <c r="AX89" s="11" t="s">
        <v>21</v>
      </c>
      <c r="AY89" s="227" t="s">
        <v>146</v>
      </c>
    </row>
    <row r="90" s="1" customFormat="1" ht="16.5" customHeight="1">
      <c r="B90" s="36"/>
      <c r="C90" s="204" t="s">
        <v>99</v>
      </c>
      <c r="D90" s="204" t="s">
        <v>148</v>
      </c>
      <c r="E90" s="205" t="s">
        <v>160</v>
      </c>
      <c r="F90" s="206" t="s">
        <v>161</v>
      </c>
      <c r="G90" s="207" t="s">
        <v>98</v>
      </c>
      <c r="H90" s="208">
        <v>10</v>
      </c>
      <c r="I90" s="209"/>
      <c r="J90" s="210">
        <f>ROUND(I90*H90,2)</f>
        <v>0</v>
      </c>
      <c r="K90" s="206" t="s">
        <v>151</v>
      </c>
      <c r="L90" s="41"/>
      <c r="M90" s="211" t="s">
        <v>1</v>
      </c>
      <c r="N90" s="212" t="s">
        <v>45</v>
      </c>
      <c r="O90" s="77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AR90" s="15" t="s">
        <v>152</v>
      </c>
      <c r="AT90" s="15" t="s">
        <v>148</v>
      </c>
      <c r="AU90" s="15" t="s">
        <v>83</v>
      </c>
      <c r="AY90" s="15" t="s">
        <v>146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5" t="s">
        <v>21</v>
      </c>
      <c r="BK90" s="215">
        <f>ROUND(I90*H90,2)</f>
        <v>0</v>
      </c>
      <c r="BL90" s="15" t="s">
        <v>152</v>
      </c>
      <c r="BM90" s="15" t="s">
        <v>162</v>
      </c>
    </row>
    <row r="91" s="11" customFormat="1">
      <c r="B91" s="216"/>
      <c r="C91" s="217"/>
      <c r="D91" s="218" t="s">
        <v>154</v>
      </c>
      <c r="E91" s="219" t="s">
        <v>1</v>
      </c>
      <c r="F91" s="220" t="s">
        <v>96</v>
      </c>
      <c r="G91" s="217"/>
      <c r="H91" s="221">
        <v>10</v>
      </c>
      <c r="I91" s="222"/>
      <c r="J91" s="217"/>
      <c r="K91" s="217"/>
      <c r="L91" s="223"/>
      <c r="M91" s="224"/>
      <c r="N91" s="225"/>
      <c r="O91" s="225"/>
      <c r="P91" s="225"/>
      <c r="Q91" s="225"/>
      <c r="R91" s="225"/>
      <c r="S91" s="225"/>
      <c r="T91" s="226"/>
      <c r="AT91" s="227" t="s">
        <v>154</v>
      </c>
      <c r="AU91" s="227" t="s">
        <v>83</v>
      </c>
      <c r="AV91" s="11" t="s">
        <v>83</v>
      </c>
      <c r="AW91" s="11" t="s">
        <v>36</v>
      </c>
      <c r="AX91" s="11" t="s">
        <v>21</v>
      </c>
      <c r="AY91" s="227" t="s">
        <v>146</v>
      </c>
    </row>
    <row r="92" s="1" customFormat="1" ht="16.5" customHeight="1">
      <c r="B92" s="36"/>
      <c r="C92" s="204" t="s">
        <v>152</v>
      </c>
      <c r="D92" s="204" t="s">
        <v>148</v>
      </c>
      <c r="E92" s="205" t="s">
        <v>163</v>
      </c>
      <c r="F92" s="206" t="s">
        <v>164</v>
      </c>
      <c r="G92" s="207" t="s">
        <v>102</v>
      </c>
      <c r="H92" s="208">
        <v>115</v>
      </c>
      <c r="I92" s="209"/>
      <c r="J92" s="210">
        <f>ROUND(I92*H92,2)</f>
        <v>0</v>
      </c>
      <c r="K92" s="206" t="s">
        <v>151</v>
      </c>
      <c r="L92" s="41"/>
      <c r="M92" s="211" t="s">
        <v>1</v>
      </c>
      <c r="N92" s="212" t="s">
        <v>45</v>
      </c>
      <c r="O92" s="77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AR92" s="15" t="s">
        <v>152</v>
      </c>
      <c r="AT92" s="15" t="s">
        <v>148</v>
      </c>
      <c r="AU92" s="15" t="s">
        <v>83</v>
      </c>
      <c r="AY92" s="15" t="s">
        <v>146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15" t="s">
        <v>21</v>
      </c>
      <c r="BK92" s="215">
        <f>ROUND(I92*H92,2)</f>
        <v>0</v>
      </c>
      <c r="BL92" s="15" t="s">
        <v>152</v>
      </c>
      <c r="BM92" s="15" t="s">
        <v>165</v>
      </c>
    </row>
    <row r="93" s="11" customFormat="1">
      <c r="B93" s="216"/>
      <c r="C93" s="217"/>
      <c r="D93" s="218" t="s">
        <v>154</v>
      </c>
      <c r="E93" s="219" t="s">
        <v>1</v>
      </c>
      <c r="F93" s="220" t="s">
        <v>108</v>
      </c>
      <c r="G93" s="217"/>
      <c r="H93" s="221">
        <v>115</v>
      </c>
      <c r="I93" s="222"/>
      <c r="J93" s="217"/>
      <c r="K93" s="217"/>
      <c r="L93" s="223"/>
      <c r="M93" s="224"/>
      <c r="N93" s="225"/>
      <c r="O93" s="225"/>
      <c r="P93" s="225"/>
      <c r="Q93" s="225"/>
      <c r="R93" s="225"/>
      <c r="S93" s="225"/>
      <c r="T93" s="226"/>
      <c r="AT93" s="227" t="s">
        <v>154</v>
      </c>
      <c r="AU93" s="227" t="s">
        <v>83</v>
      </c>
      <c r="AV93" s="11" t="s">
        <v>83</v>
      </c>
      <c r="AW93" s="11" t="s">
        <v>36</v>
      </c>
      <c r="AX93" s="11" t="s">
        <v>21</v>
      </c>
      <c r="AY93" s="227" t="s">
        <v>146</v>
      </c>
    </row>
    <row r="94" s="1" customFormat="1" ht="16.5" customHeight="1">
      <c r="B94" s="36"/>
      <c r="C94" s="204" t="s">
        <v>166</v>
      </c>
      <c r="D94" s="204" t="s">
        <v>148</v>
      </c>
      <c r="E94" s="205" t="s">
        <v>167</v>
      </c>
      <c r="F94" s="206" t="s">
        <v>168</v>
      </c>
      <c r="G94" s="207" t="s">
        <v>102</v>
      </c>
      <c r="H94" s="208">
        <v>115</v>
      </c>
      <c r="I94" s="209"/>
      <c r="J94" s="210">
        <f>ROUND(I94*H94,2)</f>
        <v>0</v>
      </c>
      <c r="K94" s="206" t="s">
        <v>151</v>
      </c>
      <c r="L94" s="41"/>
      <c r="M94" s="211" t="s">
        <v>1</v>
      </c>
      <c r="N94" s="212" t="s">
        <v>45</v>
      </c>
      <c r="O94" s="77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AR94" s="15" t="s">
        <v>152</v>
      </c>
      <c r="AT94" s="15" t="s">
        <v>148</v>
      </c>
      <c r="AU94" s="15" t="s">
        <v>83</v>
      </c>
      <c r="AY94" s="15" t="s">
        <v>146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5" t="s">
        <v>21</v>
      </c>
      <c r="BK94" s="215">
        <f>ROUND(I94*H94,2)</f>
        <v>0</v>
      </c>
      <c r="BL94" s="15" t="s">
        <v>152</v>
      </c>
      <c r="BM94" s="15" t="s">
        <v>169</v>
      </c>
    </row>
    <row r="95" s="11" customFormat="1">
      <c r="B95" s="216"/>
      <c r="C95" s="217"/>
      <c r="D95" s="218" t="s">
        <v>154</v>
      </c>
      <c r="E95" s="219" t="s">
        <v>1</v>
      </c>
      <c r="F95" s="220" t="s">
        <v>108</v>
      </c>
      <c r="G95" s="217"/>
      <c r="H95" s="221">
        <v>115</v>
      </c>
      <c r="I95" s="222"/>
      <c r="J95" s="217"/>
      <c r="K95" s="217"/>
      <c r="L95" s="223"/>
      <c r="M95" s="224"/>
      <c r="N95" s="225"/>
      <c r="O95" s="225"/>
      <c r="P95" s="225"/>
      <c r="Q95" s="225"/>
      <c r="R95" s="225"/>
      <c r="S95" s="225"/>
      <c r="T95" s="226"/>
      <c r="AT95" s="227" t="s">
        <v>154</v>
      </c>
      <c r="AU95" s="227" t="s">
        <v>83</v>
      </c>
      <c r="AV95" s="11" t="s">
        <v>83</v>
      </c>
      <c r="AW95" s="11" t="s">
        <v>36</v>
      </c>
      <c r="AX95" s="11" t="s">
        <v>21</v>
      </c>
      <c r="AY95" s="227" t="s">
        <v>146</v>
      </c>
    </row>
    <row r="96" s="1" customFormat="1" ht="16.5" customHeight="1">
      <c r="B96" s="36"/>
      <c r="C96" s="204" t="s">
        <v>170</v>
      </c>
      <c r="D96" s="204" t="s">
        <v>148</v>
      </c>
      <c r="E96" s="205" t="s">
        <v>171</v>
      </c>
      <c r="F96" s="206" t="s">
        <v>172</v>
      </c>
      <c r="G96" s="207" t="s">
        <v>102</v>
      </c>
      <c r="H96" s="208">
        <v>30</v>
      </c>
      <c r="I96" s="209"/>
      <c r="J96" s="210">
        <f>ROUND(I96*H96,2)</f>
        <v>0</v>
      </c>
      <c r="K96" s="206" t="s">
        <v>151</v>
      </c>
      <c r="L96" s="41"/>
      <c r="M96" s="211" t="s">
        <v>1</v>
      </c>
      <c r="N96" s="212" t="s">
        <v>45</v>
      </c>
      <c r="O96" s="77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AR96" s="15" t="s">
        <v>152</v>
      </c>
      <c r="AT96" s="15" t="s">
        <v>148</v>
      </c>
      <c r="AU96" s="15" t="s">
        <v>83</v>
      </c>
      <c r="AY96" s="15" t="s">
        <v>146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5" t="s">
        <v>21</v>
      </c>
      <c r="BK96" s="215">
        <f>ROUND(I96*H96,2)</f>
        <v>0</v>
      </c>
      <c r="BL96" s="15" t="s">
        <v>152</v>
      </c>
      <c r="BM96" s="15" t="s">
        <v>173</v>
      </c>
    </row>
    <row r="97" s="11" customFormat="1">
      <c r="B97" s="216"/>
      <c r="C97" s="217"/>
      <c r="D97" s="218" t="s">
        <v>154</v>
      </c>
      <c r="E97" s="219" t="s">
        <v>1</v>
      </c>
      <c r="F97" s="220" t="s">
        <v>114</v>
      </c>
      <c r="G97" s="217"/>
      <c r="H97" s="221">
        <v>30</v>
      </c>
      <c r="I97" s="222"/>
      <c r="J97" s="217"/>
      <c r="K97" s="217"/>
      <c r="L97" s="223"/>
      <c r="M97" s="224"/>
      <c r="N97" s="225"/>
      <c r="O97" s="225"/>
      <c r="P97" s="225"/>
      <c r="Q97" s="225"/>
      <c r="R97" s="225"/>
      <c r="S97" s="225"/>
      <c r="T97" s="226"/>
      <c r="AT97" s="227" t="s">
        <v>154</v>
      </c>
      <c r="AU97" s="227" t="s">
        <v>83</v>
      </c>
      <c r="AV97" s="11" t="s">
        <v>83</v>
      </c>
      <c r="AW97" s="11" t="s">
        <v>36</v>
      </c>
      <c r="AX97" s="11" t="s">
        <v>21</v>
      </c>
      <c r="AY97" s="227" t="s">
        <v>146</v>
      </c>
    </row>
    <row r="98" s="1" customFormat="1" ht="22.5" customHeight="1">
      <c r="B98" s="36"/>
      <c r="C98" s="204" t="s">
        <v>174</v>
      </c>
      <c r="D98" s="204" t="s">
        <v>148</v>
      </c>
      <c r="E98" s="205" t="s">
        <v>175</v>
      </c>
      <c r="F98" s="206" t="s">
        <v>176</v>
      </c>
      <c r="G98" s="207" t="s">
        <v>98</v>
      </c>
      <c r="H98" s="208">
        <v>1.5</v>
      </c>
      <c r="I98" s="209"/>
      <c r="J98" s="210">
        <f>ROUND(I98*H98,2)</f>
        <v>0</v>
      </c>
      <c r="K98" s="206" t="s">
        <v>151</v>
      </c>
      <c r="L98" s="41"/>
      <c r="M98" s="211" t="s">
        <v>1</v>
      </c>
      <c r="N98" s="212" t="s">
        <v>45</v>
      </c>
      <c r="O98" s="77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AR98" s="15" t="s">
        <v>152</v>
      </c>
      <c r="AT98" s="15" t="s">
        <v>148</v>
      </c>
      <c r="AU98" s="15" t="s">
        <v>83</v>
      </c>
      <c r="AY98" s="15" t="s">
        <v>146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5" t="s">
        <v>21</v>
      </c>
      <c r="BK98" s="215">
        <f>ROUND(I98*H98,2)</f>
        <v>0</v>
      </c>
      <c r="BL98" s="15" t="s">
        <v>152</v>
      </c>
      <c r="BM98" s="15" t="s">
        <v>177</v>
      </c>
    </row>
    <row r="99" s="11" customFormat="1">
      <c r="B99" s="216"/>
      <c r="C99" s="217"/>
      <c r="D99" s="218" t="s">
        <v>154</v>
      </c>
      <c r="E99" s="219" t="s">
        <v>1</v>
      </c>
      <c r="F99" s="220" t="s">
        <v>178</v>
      </c>
      <c r="G99" s="217"/>
      <c r="H99" s="221">
        <v>1.5</v>
      </c>
      <c r="I99" s="222"/>
      <c r="J99" s="217"/>
      <c r="K99" s="217"/>
      <c r="L99" s="223"/>
      <c r="M99" s="224"/>
      <c r="N99" s="225"/>
      <c r="O99" s="225"/>
      <c r="P99" s="225"/>
      <c r="Q99" s="225"/>
      <c r="R99" s="225"/>
      <c r="S99" s="225"/>
      <c r="T99" s="226"/>
      <c r="AT99" s="227" t="s">
        <v>154</v>
      </c>
      <c r="AU99" s="227" t="s">
        <v>83</v>
      </c>
      <c r="AV99" s="11" t="s">
        <v>83</v>
      </c>
      <c r="AW99" s="11" t="s">
        <v>36</v>
      </c>
      <c r="AX99" s="11" t="s">
        <v>21</v>
      </c>
      <c r="AY99" s="227" t="s">
        <v>146</v>
      </c>
    </row>
    <row r="100" s="1" customFormat="1" ht="16.5" customHeight="1">
      <c r="B100" s="36"/>
      <c r="C100" s="204" t="s">
        <v>179</v>
      </c>
      <c r="D100" s="204" t="s">
        <v>148</v>
      </c>
      <c r="E100" s="205" t="s">
        <v>180</v>
      </c>
      <c r="F100" s="206" t="s">
        <v>181</v>
      </c>
      <c r="G100" s="207" t="s">
        <v>98</v>
      </c>
      <c r="H100" s="208">
        <v>16.5</v>
      </c>
      <c r="I100" s="209"/>
      <c r="J100" s="210">
        <f>ROUND(I100*H100,2)</f>
        <v>0</v>
      </c>
      <c r="K100" s="206" t="s">
        <v>182</v>
      </c>
      <c r="L100" s="41"/>
      <c r="M100" s="211" t="s">
        <v>1</v>
      </c>
      <c r="N100" s="212" t="s">
        <v>45</v>
      </c>
      <c r="O100" s="77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AR100" s="15" t="s">
        <v>152</v>
      </c>
      <c r="AT100" s="15" t="s">
        <v>148</v>
      </c>
      <c r="AU100" s="15" t="s">
        <v>83</v>
      </c>
      <c r="AY100" s="15" t="s">
        <v>146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5" t="s">
        <v>21</v>
      </c>
      <c r="BK100" s="215">
        <f>ROUND(I100*H100,2)</f>
        <v>0</v>
      </c>
      <c r="BL100" s="15" t="s">
        <v>152</v>
      </c>
      <c r="BM100" s="15" t="s">
        <v>183</v>
      </c>
    </row>
    <row r="101" s="11" customFormat="1">
      <c r="B101" s="216"/>
      <c r="C101" s="217"/>
      <c r="D101" s="218" t="s">
        <v>154</v>
      </c>
      <c r="E101" s="219" t="s">
        <v>1</v>
      </c>
      <c r="F101" s="220" t="s">
        <v>184</v>
      </c>
      <c r="G101" s="217"/>
      <c r="H101" s="221">
        <v>3.5</v>
      </c>
      <c r="I101" s="222"/>
      <c r="J101" s="217"/>
      <c r="K101" s="217"/>
      <c r="L101" s="223"/>
      <c r="M101" s="224"/>
      <c r="N101" s="225"/>
      <c r="O101" s="225"/>
      <c r="P101" s="225"/>
      <c r="Q101" s="225"/>
      <c r="R101" s="225"/>
      <c r="S101" s="225"/>
      <c r="T101" s="226"/>
      <c r="AT101" s="227" t="s">
        <v>154</v>
      </c>
      <c r="AU101" s="227" t="s">
        <v>83</v>
      </c>
      <c r="AV101" s="11" t="s">
        <v>83</v>
      </c>
      <c r="AW101" s="11" t="s">
        <v>36</v>
      </c>
      <c r="AX101" s="11" t="s">
        <v>74</v>
      </c>
      <c r="AY101" s="227" t="s">
        <v>146</v>
      </c>
    </row>
    <row r="102" s="11" customFormat="1">
      <c r="B102" s="216"/>
      <c r="C102" s="217"/>
      <c r="D102" s="218" t="s">
        <v>154</v>
      </c>
      <c r="E102" s="219" t="s">
        <v>1</v>
      </c>
      <c r="F102" s="220" t="s">
        <v>185</v>
      </c>
      <c r="G102" s="217"/>
      <c r="H102" s="221">
        <v>11.5</v>
      </c>
      <c r="I102" s="222"/>
      <c r="J102" s="217"/>
      <c r="K102" s="217"/>
      <c r="L102" s="223"/>
      <c r="M102" s="224"/>
      <c r="N102" s="225"/>
      <c r="O102" s="225"/>
      <c r="P102" s="225"/>
      <c r="Q102" s="225"/>
      <c r="R102" s="225"/>
      <c r="S102" s="225"/>
      <c r="T102" s="226"/>
      <c r="AT102" s="227" t="s">
        <v>154</v>
      </c>
      <c r="AU102" s="227" t="s">
        <v>83</v>
      </c>
      <c r="AV102" s="11" t="s">
        <v>83</v>
      </c>
      <c r="AW102" s="11" t="s">
        <v>36</v>
      </c>
      <c r="AX102" s="11" t="s">
        <v>74</v>
      </c>
      <c r="AY102" s="227" t="s">
        <v>146</v>
      </c>
    </row>
    <row r="103" s="11" customFormat="1">
      <c r="B103" s="216"/>
      <c r="C103" s="217"/>
      <c r="D103" s="218" t="s">
        <v>154</v>
      </c>
      <c r="E103" s="219" t="s">
        <v>1</v>
      </c>
      <c r="F103" s="220" t="s">
        <v>186</v>
      </c>
      <c r="G103" s="217"/>
      <c r="H103" s="221">
        <v>1.5</v>
      </c>
      <c r="I103" s="222"/>
      <c r="J103" s="217"/>
      <c r="K103" s="217"/>
      <c r="L103" s="223"/>
      <c r="M103" s="224"/>
      <c r="N103" s="225"/>
      <c r="O103" s="225"/>
      <c r="P103" s="225"/>
      <c r="Q103" s="225"/>
      <c r="R103" s="225"/>
      <c r="S103" s="225"/>
      <c r="T103" s="226"/>
      <c r="AT103" s="227" t="s">
        <v>154</v>
      </c>
      <c r="AU103" s="227" t="s">
        <v>83</v>
      </c>
      <c r="AV103" s="11" t="s">
        <v>83</v>
      </c>
      <c r="AW103" s="11" t="s">
        <v>36</v>
      </c>
      <c r="AX103" s="11" t="s">
        <v>74</v>
      </c>
      <c r="AY103" s="227" t="s">
        <v>146</v>
      </c>
    </row>
    <row r="104" s="12" customFormat="1">
      <c r="B104" s="228"/>
      <c r="C104" s="229"/>
      <c r="D104" s="218" t="s">
        <v>154</v>
      </c>
      <c r="E104" s="230" t="s">
        <v>187</v>
      </c>
      <c r="F104" s="231" t="s">
        <v>188</v>
      </c>
      <c r="G104" s="229"/>
      <c r="H104" s="232">
        <v>16.5</v>
      </c>
      <c r="I104" s="233"/>
      <c r="J104" s="229"/>
      <c r="K104" s="229"/>
      <c r="L104" s="234"/>
      <c r="M104" s="235"/>
      <c r="N104" s="236"/>
      <c r="O104" s="236"/>
      <c r="P104" s="236"/>
      <c r="Q104" s="236"/>
      <c r="R104" s="236"/>
      <c r="S104" s="236"/>
      <c r="T104" s="237"/>
      <c r="AT104" s="238" t="s">
        <v>154</v>
      </c>
      <c r="AU104" s="238" t="s">
        <v>83</v>
      </c>
      <c r="AV104" s="12" t="s">
        <v>152</v>
      </c>
      <c r="AW104" s="12" t="s">
        <v>36</v>
      </c>
      <c r="AX104" s="12" t="s">
        <v>21</v>
      </c>
      <c r="AY104" s="238" t="s">
        <v>146</v>
      </c>
    </row>
    <row r="105" s="1" customFormat="1" ht="16.5" customHeight="1">
      <c r="B105" s="36"/>
      <c r="C105" s="204" t="s">
        <v>189</v>
      </c>
      <c r="D105" s="204" t="s">
        <v>148</v>
      </c>
      <c r="E105" s="205" t="s">
        <v>190</v>
      </c>
      <c r="F105" s="206" t="s">
        <v>191</v>
      </c>
      <c r="G105" s="207" t="s">
        <v>192</v>
      </c>
      <c r="H105" s="208">
        <v>9.0749999999999993</v>
      </c>
      <c r="I105" s="209"/>
      <c r="J105" s="210">
        <f>ROUND(I105*H105,2)</f>
        <v>0</v>
      </c>
      <c r="K105" s="206" t="s">
        <v>182</v>
      </c>
      <c r="L105" s="41"/>
      <c r="M105" s="211" t="s">
        <v>1</v>
      </c>
      <c r="N105" s="212" t="s">
        <v>45</v>
      </c>
      <c r="O105" s="77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AR105" s="15" t="s">
        <v>152</v>
      </c>
      <c r="AT105" s="15" t="s">
        <v>148</v>
      </c>
      <c r="AU105" s="15" t="s">
        <v>83</v>
      </c>
      <c r="AY105" s="15" t="s">
        <v>146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15" t="s">
        <v>21</v>
      </c>
      <c r="BK105" s="215">
        <f>ROUND(I105*H105,2)</f>
        <v>0</v>
      </c>
      <c r="BL105" s="15" t="s">
        <v>152</v>
      </c>
      <c r="BM105" s="15" t="s">
        <v>193</v>
      </c>
    </row>
    <row r="106" s="11" customFormat="1">
      <c r="B106" s="216"/>
      <c r="C106" s="217"/>
      <c r="D106" s="218" t="s">
        <v>154</v>
      </c>
      <c r="E106" s="219" t="s">
        <v>1</v>
      </c>
      <c r="F106" s="220" t="s">
        <v>194</v>
      </c>
      <c r="G106" s="217"/>
      <c r="H106" s="221">
        <v>9.0749999999999993</v>
      </c>
      <c r="I106" s="222"/>
      <c r="J106" s="217"/>
      <c r="K106" s="217"/>
      <c r="L106" s="223"/>
      <c r="M106" s="224"/>
      <c r="N106" s="225"/>
      <c r="O106" s="225"/>
      <c r="P106" s="225"/>
      <c r="Q106" s="225"/>
      <c r="R106" s="225"/>
      <c r="S106" s="225"/>
      <c r="T106" s="226"/>
      <c r="AT106" s="227" t="s">
        <v>154</v>
      </c>
      <c r="AU106" s="227" t="s">
        <v>83</v>
      </c>
      <c r="AV106" s="11" t="s">
        <v>83</v>
      </c>
      <c r="AW106" s="11" t="s">
        <v>36</v>
      </c>
      <c r="AX106" s="11" t="s">
        <v>21</v>
      </c>
      <c r="AY106" s="227" t="s">
        <v>146</v>
      </c>
    </row>
    <row r="107" s="10" customFormat="1" ht="22.8" customHeight="1">
      <c r="B107" s="188"/>
      <c r="C107" s="189"/>
      <c r="D107" s="190" t="s">
        <v>73</v>
      </c>
      <c r="E107" s="202" t="s">
        <v>189</v>
      </c>
      <c r="F107" s="202" t="s">
        <v>195</v>
      </c>
      <c r="G107" s="189"/>
      <c r="H107" s="189"/>
      <c r="I107" s="192"/>
      <c r="J107" s="203">
        <f>BK107</f>
        <v>0</v>
      </c>
      <c r="K107" s="189"/>
      <c r="L107" s="194"/>
      <c r="M107" s="195"/>
      <c r="N107" s="196"/>
      <c r="O107" s="196"/>
      <c r="P107" s="197">
        <f>SUM(P108:P119)</f>
        <v>0</v>
      </c>
      <c r="Q107" s="196"/>
      <c r="R107" s="197">
        <f>SUM(R108:R119)</f>
        <v>0</v>
      </c>
      <c r="S107" s="196"/>
      <c r="T107" s="198">
        <f>SUM(T108:T119)</f>
        <v>190.38200000000001</v>
      </c>
      <c r="AR107" s="199" t="s">
        <v>21</v>
      </c>
      <c r="AT107" s="200" t="s">
        <v>73</v>
      </c>
      <c r="AU107" s="200" t="s">
        <v>21</v>
      </c>
      <c r="AY107" s="199" t="s">
        <v>146</v>
      </c>
      <c r="BK107" s="201">
        <f>SUM(BK108:BK119)</f>
        <v>0</v>
      </c>
    </row>
    <row r="108" s="1" customFormat="1" ht="16.5" customHeight="1">
      <c r="B108" s="36"/>
      <c r="C108" s="204" t="s">
        <v>26</v>
      </c>
      <c r="D108" s="204" t="s">
        <v>148</v>
      </c>
      <c r="E108" s="205" t="s">
        <v>196</v>
      </c>
      <c r="F108" s="206" t="s">
        <v>197</v>
      </c>
      <c r="G108" s="207" t="s">
        <v>198</v>
      </c>
      <c r="H108" s="208">
        <v>8</v>
      </c>
      <c r="I108" s="209"/>
      <c r="J108" s="210">
        <f>ROUND(I108*H108,2)</f>
        <v>0</v>
      </c>
      <c r="K108" s="206" t="s">
        <v>151</v>
      </c>
      <c r="L108" s="41"/>
      <c r="M108" s="211" t="s">
        <v>1</v>
      </c>
      <c r="N108" s="212" t="s">
        <v>45</v>
      </c>
      <c r="O108" s="77"/>
      <c r="P108" s="213">
        <f>O108*H108</f>
        <v>0</v>
      </c>
      <c r="Q108" s="213">
        <v>0</v>
      </c>
      <c r="R108" s="213">
        <f>Q108*H108</f>
        <v>0</v>
      </c>
      <c r="S108" s="213">
        <v>0.48199999999999998</v>
      </c>
      <c r="T108" s="214">
        <f>S108*H108</f>
        <v>3.8559999999999999</v>
      </c>
      <c r="AR108" s="15" t="s">
        <v>152</v>
      </c>
      <c r="AT108" s="15" t="s">
        <v>148</v>
      </c>
      <c r="AU108" s="15" t="s">
        <v>83</v>
      </c>
      <c r="AY108" s="15" t="s">
        <v>146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5" t="s">
        <v>21</v>
      </c>
      <c r="BK108" s="215">
        <f>ROUND(I108*H108,2)</f>
        <v>0</v>
      </c>
      <c r="BL108" s="15" t="s">
        <v>152</v>
      </c>
      <c r="BM108" s="15" t="s">
        <v>199</v>
      </c>
    </row>
    <row r="109" s="1" customFormat="1" ht="16.5" customHeight="1">
      <c r="B109" s="36"/>
      <c r="C109" s="204" t="s">
        <v>200</v>
      </c>
      <c r="D109" s="204" t="s">
        <v>148</v>
      </c>
      <c r="E109" s="205" t="s">
        <v>201</v>
      </c>
      <c r="F109" s="206" t="s">
        <v>202</v>
      </c>
      <c r="G109" s="207" t="s">
        <v>198</v>
      </c>
      <c r="H109" s="208">
        <v>3</v>
      </c>
      <c r="I109" s="209"/>
      <c r="J109" s="210">
        <f>ROUND(I109*H109,2)</f>
        <v>0</v>
      </c>
      <c r="K109" s="206" t="s">
        <v>151</v>
      </c>
      <c r="L109" s="41"/>
      <c r="M109" s="211" t="s">
        <v>1</v>
      </c>
      <c r="N109" s="212" t="s">
        <v>45</v>
      </c>
      <c r="O109" s="77"/>
      <c r="P109" s="213">
        <f>O109*H109</f>
        <v>0</v>
      </c>
      <c r="Q109" s="213">
        <v>0</v>
      </c>
      <c r="R109" s="213">
        <f>Q109*H109</f>
        <v>0</v>
      </c>
      <c r="S109" s="213">
        <v>0.086999999999999994</v>
      </c>
      <c r="T109" s="214">
        <f>S109*H109</f>
        <v>0.26100000000000001</v>
      </c>
      <c r="AR109" s="15" t="s">
        <v>152</v>
      </c>
      <c r="AT109" s="15" t="s">
        <v>148</v>
      </c>
      <c r="AU109" s="15" t="s">
        <v>83</v>
      </c>
      <c r="AY109" s="15" t="s">
        <v>146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15" t="s">
        <v>21</v>
      </c>
      <c r="BK109" s="215">
        <f>ROUND(I109*H109,2)</f>
        <v>0</v>
      </c>
      <c r="BL109" s="15" t="s">
        <v>152</v>
      </c>
      <c r="BM109" s="15" t="s">
        <v>203</v>
      </c>
    </row>
    <row r="110" s="1" customFormat="1" ht="22.5" customHeight="1">
      <c r="B110" s="36"/>
      <c r="C110" s="204" t="s">
        <v>204</v>
      </c>
      <c r="D110" s="204" t="s">
        <v>148</v>
      </c>
      <c r="E110" s="205" t="s">
        <v>205</v>
      </c>
      <c r="F110" s="206" t="s">
        <v>206</v>
      </c>
      <c r="G110" s="207" t="s">
        <v>102</v>
      </c>
      <c r="H110" s="208">
        <v>35</v>
      </c>
      <c r="I110" s="209"/>
      <c r="J110" s="210">
        <f>ROUND(I110*H110,2)</f>
        <v>0</v>
      </c>
      <c r="K110" s="206" t="s">
        <v>151</v>
      </c>
      <c r="L110" s="41"/>
      <c r="M110" s="211" t="s">
        <v>1</v>
      </c>
      <c r="N110" s="212" t="s">
        <v>45</v>
      </c>
      <c r="O110" s="77"/>
      <c r="P110" s="213">
        <f>O110*H110</f>
        <v>0</v>
      </c>
      <c r="Q110" s="213">
        <v>0</v>
      </c>
      <c r="R110" s="213">
        <f>Q110*H110</f>
        <v>0</v>
      </c>
      <c r="S110" s="213">
        <v>0.22500000000000001</v>
      </c>
      <c r="T110" s="214">
        <f>S110*H110</f>
        <v>7.875</v>
      </c>
      <c r="AR110" s="15" t="s">
        <v>152</v>
      </c>
      <c r="AT110" s="15" t="s">
        <v>148</v>
      </c>
      <c r="AU110" s="15" t="s">
        <v>83</v>
      </c>
      <c r="AY110" s="15" t="s">
        <v>146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5" t="s">
        <v>21</v>
      </c>
      <c r="BK110" s="215">
        <f>ROUND(I110*H110,2)</f>
        <v>0</v>
      </c>
      <c r="BL110" s="15" t="s">
        <v>152</v>
      </c>
      <c r="BM110" s="15" t="s">
        <v>207</v>
      </c>
    </row>
    <row r="111" s="11" customFormat="1">
      <c r="B111" s="216"/>
      <c r="C111" s="217"/>
      <c r="D111" s="218" t="s">
        <v>154</v>
      </c>
      <c r="E111" s="219" t="s">
        <v>1</v>
      </c>
      <c r="F111" s="220" t="s">
        <v>105</v>
      </c>
      <c r="G111" s="217"/>
      <c r="H111" s="221">
        <v>35</v>
      </c>
      <c r="I111" s="222"/>
      <c r="J111" s="217"/>
      <c r="K111" s="217"/>
      <c r="L111" s="223"/>
      <c r="M111" s="224"/>
      <c r="N111" s="225"/>
      <c r="O111" s="225"/>
      <c r="P111" s="225"/>
      <c r="Q111" s="225"/>
      <c r="R111" s="225"/>
      <c r="S111" s="225"/>
      <c r="T111" s="226"/>
      <c r="AT111" s="227" t="s">
        <v>154</v>
      </c>
      <c r="AU111" s="227" t="s">
        <v>83</v>
      </c>
      <c r="AV111" s="11" t="s">
        <v>83</v>
      </c>
      <c r="AW111" s="11" t="s">
        <v>36</v>
      </c>
      <c r="AX111" s="11" t="s">
        <v>21</v>
      </c>
      <c r="AY111" s="227" t="s">
        <v>146</v>
      </c>
    </row>
    <row r="112" s="1" customFormat="1" ht="33.75" customHeight="1">
      <c r="B112" s="36"/>
      <c r="C112" s="204" t="s">
        <v>208</v>
      </c>
      <c r="D112" s="204" t="s">
        <v>148</v>
      </c>
      <c r="E112" s="205" t="s">
        <v>209</v>
      </c>
      <c r="F112" s="206" t="s">
        <v>210</v>
      </c>
      <c r="G112" s="207" t="s">
        <v>102</v>
      </c>
      <c r="H112" s="208">
        <v>145</v>
      </c>
      <c r="I112" s="209"/>
      <c r="J112" s="210">
        <f>ROUND(I112*H112,2)</f>
        <v>0</v>
      </c>
      <c r="K112" s="206" t="s">
        <v>151</v>
      </c>
      <c r="L112" s="41"/>
      <c r="M112" s="211" t="s">
        <v>1</v>
      </c>
      <c r="N112" s="212" t="s">
        <v>45</v>
      </c>
      <c r="O112" s="77"/>
      <c r="P112" s="213">
        <f>O112*H112</f>
        <v>0</v>
      </c>
      <c r="Q112" s="213">
        <v>0</v>
      </c>
      <c r="R112" s="213">
        <f>Q112*H112</f>
        <v>0</v>
      </c>
      <c r="S112" s="213">
        <v>0.41699999999999998</v>
      </c>
      <c r="T112" s="214">
        <f>S112*H112</f>
        <v>60.464999999999996</v>
      </c>
      <c r="AR112" s="15" t="s">
        <v>152</v>
      </c>
      <c r="AT112" s="15" t="s">
        <v>148</v>
      </c>
      <c r="AU112" s="15" t="s">
        <v>83</v>
      </c>
      <c r="AY112" s="15" t="s">
        <v>146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5" t="s">
        <v>21</v>
      </c>
      <c r="BK112" s="215">
        <f>ROUND(I112*H112,2)</f>
        <v>0</v>
      </c>
      <c r="BL112" s="15" t="s">
        <v>152</v>
      </c>
      <c r="BM112" s="15" t="s">
        <v>211</v>
      </c>
    </row>
    <row r="113" s="11" customFormat="1">
      <c r="B113" s="216"/>
      <c r="C113" s="217"/>
      <c r="D113" s="218" t="s">
        <v>154</v>
      </c>
      <c r="E113" s="219" t="s">
        <v>1</v>
      </c>
      <c r="F113" s="220" t="s">
        <v>111</v>
      </c>
      <c r="G113" s="217"/>
      <c r="H113" s="221">
        <v>145</v>
      </c>
      <c r="I113" s="222"/>
      <c r="J113" s="217"/>
      <c r="K113" s="217"/>
      <c r="L113" s="223"/>
      <c r="M113" s="224"/>
      <c r="N113" s="225"/>
      <c r="O113" s="225"/>
      <c r="P113" s="225"/>
      <c r="Q113" s="225"/>
      <c r="R113" s="225"/>
      <c r="S113" s="225"/>
      <c r="T113" s="226"/>
      <c r="AT113" s="227" t="s">
        <v>154</v>
      </c>
      <c r="AU113" s="227" t="s">
        <v>83</v>
      </c>
      <c r="AV113" s="11" t="s">
        <v>83</v>
      </c>
      <c r="AW113" s="11" t="s">
        <v>36</v>
      </c>
      <c r="AX113" s="11" t="s">
        <v>21</v>
      </c>
      <c r="AY113" s="227" t="s">
        <v>146</v>
      </c>
    </row>
    <row r="114" s="1" customFormat="1" ht="22.5" customHeight="1">
      <c r="B114" s="36"/>
      <c r="C114" s="204" t="s">
        <v>212</v>
      </c>
      <c r="D114" s="204" t="s">
        <v>148</v>
      </c>
      <c r="E114" s="205" t="s">
        <v>213</v>
      </c>
      <c r="F114" s="206" t="s">
        <v>214</v>
      </c>
      <c r="G114" s="207" t="s">
        <v>102</v>
      </c>
      <c r="H114" s="208">
        <v>230</v>
      </c>
      <c r="I114" s="209"/>
      <c r="J114" s="210">
        <f>ROUND(I114*H114,2)</f>
        <v>0</v>
      </c>
      <c r="K114" s="206" t="s">
        <v>182</v>
      </c>
      <c r="L114" s="41"/>
      <c r="M114" s="211" t="s">
        <v>1</v>
      </c>
      <c r="N114" s="212" t="s">
        <v>45</v>
      </c>
      <c r="O114" s="77"/>
      <c r="P114" s="213">
        <f>O114*H114</f>
        <v>0</v>
      </c>
      <c r="Q114" s="213">
        <v>0</v>
      </c>
      <c r="R114" s="213">
        <f>Q114*H114</f>
        <v>0</v>
      </c>
      <c r="S114" s="213">
        <v>0.16</v>
      </c>
      <c r="T114" s="214">
        <f>S114*H114</f>
        <v>36.800000000000004</v>
      </c>
      <c r="AR114" s="15" t="s">
        <v>152</v>
      </c>
      <c r="AT114" s="15" t="s">
        <v>148</v>
      </c>
      <c r="AU114" s="15" t="s">
        <v>83</v>
      </c>
      <c r="AY114" s="15" t="s">
        <v>146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5" t="s">
        <v>21</v>
      </c>
      <c r="BK114" s="215">
        <f>ROUND(I114*H114,2)</f>
        <v>0</v>
      </c>
      <c r="BL114" s="15" t="s">
        <v>152</v>
      </c>
      <c r="BM114" s="15" t="s">
        <v>215</v>
      </c>
    </row>
    <row r="115" s="11" customFormat="1">
      <c r="B115" s="216"/>
      <c r="C115" s="217"/>
      <c r="D115" s="218" t="s">
        <v>154</v>
      </c>
      <c r="E115" s="219" t="s">
        <v>1</v>
      </c>
      <c r="F115" s="220" t="s">
        <v>118</v>
      </c>
      <c r="G115" s="217"/>
      <c r="H115" s="221">
        <v>230</v>
      </c>
      <c r="I115" s="222"/>
      <c r="J115" s="217"/>
      <c r="K115" s="217"/>
      <c r="L115" s="223"/>
      <c r="M115" s="224"/>
      <c r="N115" s="225"/>
      <c r="O115" s="225"/>
      <c r="P115" s="225"/>
      <c r="Q115" s="225"/>
      <c r="R115" s="225"/>
      <c r="S115" s="225"/>
      <c r="T115" s="226"/>
      <c r="AT115" s="227" t="s">
        <v>154</v>
      </c>
      <c r="AU115" s="227" t="s">
        <v>83</v>
      </c>
      <c r="AV115" s="11" t="s">
        <v>83</v>
      </c>
      <c r="AW115" s="11" t="s">
        <v>36</v>
      </c>
      <c r="AX115" s="11" t="s">
        <v>21</v>
      </c>
      <c r="AY115" s="227" t="s">
        <v>146</v>
      </c>
    </row>
    <row r="116" s="1" customFormat="1" ht="22.5" customHeight="1">
      <c r="B116" s="36"/>
      <c r="C116" s="204" t="s">
        <v>8</v>
      </c>
      <c r="D116" s="204" t="s">
        <v>148</v>
      </c>
      <c r="E116" s="205" t="s">
        <v>216</v>
      </c>
      <c r="F116" s="206" t="s">
        <v>217</v>
      </c>
      <c r="G116" s="207" t="s">
        <v>102</v>
      </c>
      <c r="H116" s="208">
        <v>265</v>
      </c>
      <c r="I116" s="209"/>
      <c r="J116" s="210">
        <f>ROUND(I116*H116,2)</f>
        <v>0</v>
      </c>
      <c r="K116" s="206" t="s">
        <v>151</v>
      </c>
      <c r="L116" s="41"/>
      <c r="M116" s="211" t="s">
        <v>1</v>
      </c>
      <c r="N116" s="212" t="s">
        <v>45</v>
      </c>
      <c r="O116" s="77"/>
      <c r="P116" s="213">
        <f>O116*H116</f>
        <v>0</v>
      </c>
      <c r="Q116" s="213">
        <v>0</v>
      </c>
      <c r="R116" s="213">
        <f>Q116*H116</f>
        <v>0</v>
      </c>
      <c r="S116" s="213">
        <v>0.23499999999999999</v>
      </c>
      <c r="T116" s="214">
        <f>S116*H116</f>
        <v>62.274999999999999</v>
      </c>
      <c r="AR116" s="15" t="s">
        <v>152</v>
      </c>
      <c r="AT116" s="15" t="s">
        <v>148</v>
      </c>
      <c r="AU116" s="15" t="s">
        <v>83</v>
      </c>
      <c r="AY116" s="15" t="s">
        <v>146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5" t="s">
        <v>21</v>
      </c>
      <c r="BK116" s="215">
        <f>ROUND(I116*H116,2)</f>
        <v>0</v>
      </c>
      <c r="BL116" s="15" t="s">
        <v>152</v>
      </c>
      <c r="BM116" s="15" t="s">
        <v>218</v>
      </c>
    </row>
    <row r="117" s="11" customFormat="1">
      <c r="B117" s="216"/>
      <c r="C117" s="217"/>
      <c r="D117" s="218" t="s">
        <v>154</v>
      </c>
      <c r="E117" s="219" t="s">
        <v>1</v>
      </c>
      <c r="F117" s="220" t="s">
        <v>219</v>
      </c>
      <c r="G117" s="217"/>
      <c r="H117" s="221">
        <v>265</v>
      </c>
      <c r="I117" s="222"/>
      <c r="J117" s="217"/>
      <c r="K117" s="217"/>
      <c r="L117" s="223"/>
      <c r="M117" s="224"/>
      <c r="N117" s="225"/>
      <c r="O117" s="225"/>
      <c r="P117" s="225"/>
      <c r="Q117" s="225"/>
      <c r="R117" s="225"/>
      <c r="S117" s="225"/>
      <c r="T117" s="226"/>
      <c r="AT117" s="227" t="s">
        <v>154</v>
      </c>
      <c r="AU117" s="227" t="s">
        <v>83</v>
      </c>
      <c r="AV117" s="11" t="s">
        <v>83</v>
      </c>
      <c r="AW117" s="11" t="s">
        <v>36</v>
      </c>
      <c r="AX117" s="11" t="s">
        <v>21</v>
      </c>
      <c r="AY117" s="227" t="s">
        <v>146</v>
      </c>
    </row>
    <row r="118" s="1" customFormat="1" ht="22.5" customHeight="1">
      <c r="B118" s="36"/>
      <c r="C118" s="204" t="s">
        <v>220</v>
      </c>
      <c r="D118" s="204" t="s">
        <v>148</v>
      </c>
      <c r="E118" s="205" t="s">
        <v>221</v>
      </c>
      <c r="F118" s="206" t="s">
        <v>222</v>
      </c>
      <c r="G118" s="207" t="s">
        <v>102</v>
      </c>
      <c r="H118" s="208">
        <v>145</v>
      </c>
      <c r="I118" s="209"/>
      <c r="J118" s="210">
        <f>ROUND(I118*H118,2)</f>
        <v>0</v>
      </c>
      <c r="K118" s="206" t="s">
        <v>151</v>
      </c>
      <c r="L118" s="41"/>
      <c r="M118" s="211" t="s">
        <v>1</v>
      </c>
      <c r="N118" s="212" t="s">
        <v>45</v>
      </c>
      <c r="O118" s="77"/>
      <c r="P118" s="213">
        <f>O118*H118</f>
        <v>0</v>
      </c>
      <c r="Q118" s="213">
        <v>0</v>
      </c>
      <c r="R118" s="213">
        <f>Q118*H118</f>
        <v>0</v>
      </c>
      <c r="S118" s="213">
        <v>0.13</v>
      </c>
      <c r="T118" s="214">
        <f>S118*H118</f>
        <v>18.850000000000001</v>
      </c>
      <c r="AR118" s="15" t="s">
        <v>152</v>
      </c>
      <c r="AT118" s="15" t="s">
        <v>148</v>
      </c>
      <c r="AU118" s="15" t="s">
        <v>83</v>
      </c>
      <c r="AY118" s="15" t="s">
        <v>146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5" t="s">
        <v>21</v>
      </c>
      <c r="BK118" s="215">
        <f>ROUND(I118*H118,2)</f>
        <v>0</v>
      </c>
      <c r="BL118" s="15" t="s">
        <v>152</v>
      </c>
      <c r="BM118" s="15" t="s">
        <v>223</v>
      </c>
    </row>
    <row r="119" s="11" customFormat="1">
      <c r="B119" s="216"/>
      <c r="C119" s="217"/>
      <c r="D119" s="218" t="s">
        <v>154</v>
      </c>
      <c r="E119" s="219" t="s">
        <v>1</v>
      </c>
      <c r="F119" s="220" t="s">
        <v>224</v>
      </c>
      <c r="G119" s="217"/>
      <c r="H119" s="221">
        <v>145</v>
      </c>
      <c r="I119" s="222"/>
      <c r="J119" s="217"/>
      <c r="K119" s="217"/>
      <c r="L119" s="223"/>
      <c r="M119" s="224"/>
      <c r="N119" s="225"/>
      <c r="O119" s="225"/>
      <c r="P119" s="225"/>
      <c r="Q119" s="225"/>
      <c r="R119" s="225"/>
      <c r="S119" s="225"/>
      <c r="T119" s="226"/>
      <c r="AT119" s="227" t="s">
        <v>154</v>
      </c>
      <c r="AU119" s="227" t="s">
        <v>83</v>
      </c>
      <c r="AV119" s="11" t="s">
        <v>83</v>
      </c>
      <c r="AW119" s="11" t="s">
        <v>36</v>
      </c>
      <c r="AX119" s="11" t="s">
        <v>21</v>
      </c>
      <c r="AY119" s="227" t="s">
        <v>146</v>
      </c>
    </row>
    <row r="120" s="10" customFormat="1" ht="22.8" customHeight="1">
      <c r="B120" s="188"/>
      <c r="C120" s="189"/>
      <c r="D120" s="190" t="s">
        <v>73</v>
      </c>
      <c r="E120" s="202" t="s">
        <v>225</v>
      </c>
      <c r="F120" s="202" t="s">
        <v>226</v>
      </c>
      <c r="G120" s="189"/>
      <c r="H120" s="189"/>
      <c r="I120" s="192"/>
      <c r="J120" s="203">
        <f>BK120</f>
        <v>0</v>
      </c>
      <c r="K120" s="189"/>
      <c r="L120" s="194"/>
      <c r="M120" s="195"/>
      <c r="N120" s="196"/>
      <c r="O120" s="196"/>
      <c r="P120" s="197">
        <f>SUM(P121:P126)</f>
        <v>0</v>
      </c>
      <c r="Q120" s="196"/>
      <c r="R120" s="197">
        <f>SUM(R121:R126)</f>
        <v>0</v>
      </c>
      <c r="S120" s="196"/>
      <c r="T120" s="198">
        <f>SUM(T121:T126)</f>
        <v>0</v>
      </c>
      <c r="AR120" s="199" t="s">
        <v>21</v>
      </c>
      <c r="AT120" s="200" t="s">
        <v>73</v>
      </c>
      <c r="AU120" s="200" t="s">
        <v>21</v>
      </c>
      <c r="AY120" s="199" t="s">
        <v>146</v>
      </c>
      <c r="BK120" s="201">
        <f>SUM(BK121:BK126)</f>
        <v>0</v>
      </c>
    </row>
    <row r="121" s="1" customFormat="1" ht="16.5" customHeight="1">
      <c r="B121" s="36"/>
      <c r="C121" s="204" t="s">
        <v>227</v>
      </c>
      <c r="D121" s="204" t="s">
        <v>148</v>
      </c>
      <c r="E121" s="205" t="s">
        <v>228</v>
      </c>
      <c r="F121" s="206" t="s">
        <v>229</v>
      </c>
      <c r="G121" s="207" t="s">
        <v>192</v>
      </c>
      <c r="H121" s="208">
        <v>190.38200000000001</v>
      </c>
      <c r="I121" s="209"/>
      <c r="J121" s="210">
        <f>ROUND(I121*H121,2)</f>
        <v>0</v>
      </c>
      <c r="K121" s="206" t="s">
        <v>151</v>
      </c>
      <c r="L121" s="41"/>
      <c r="M121" s="211" t="s">
        <v>1</v>
      </c>
      <c r="N121" s="212" t="s">
        <v>45</v>
      </c>
      <c r="O121" s="77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AR121" s="15" t="s">
        <v>152</v>
      </c>
      <c r="AT121" s="15" t="s">
        <v>148</v>
      </c>
      <c r="AU121" s="15" t="s">
        <v>83</v>
      </c>
      <c r="AY121" s="15" t="s">
        <v>146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5" t="s">
        <v>21</v>
      </c>
      <c r="BK121" s="215">
        <f>ROUND(I121*H121,2)</f>
        <v>0</v>
      </c>
      <c r="BL121" s="15" t="s">
        <v>152</v>
      </c>
      <c r="BM121" s="15" t="s">
        <v>230</v>
      </c>
    </row>
    <row r="122" s="1" customFormat="1" ht="16.5" customHeight="1">
      <c r="B122" s="36"/>
      <c r="C122" s="204" t="s">
        <v>231</v>
      </c>
      <c r="D122" s="204" t="s">
        <v>148</v>
      </c>
      <c r="E122" s="205" t="s">
        <v>232</v>
      </c>
      <c r="F122" s="206" t="s">
        <v>233</v>
      </c>
      <c r="G122" s="207" t="s">
        <v>192</v>
      </c>
      <c r="H122" s="208">
        <v>190.38200000000001</v>
      </c>
      <c r="I122" s="209"/>
      <c r="J122" s="210">
        <f>ROUND(I122*H122,2)</f>
        <v>0</v>
      </c>
      <c r="K122" s="206" t="s">
        <v>151</v>
      </c>
      <c r="L122" s="41"/>
      <c r="M122" s="211" t="s">
        <v>1</v>
      </c>
      <c r="N122" s="212" t="s">
        <v>45</v>
      </c>
      <c r="O122" s="77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AR122" s="15" t="s">
        <v>152</v>
      </c>
      <c r="AT122" s="15" t="s">
        <v>148</v>
      </c>
      <c r="AU122" s="15" t="s">
        <v>83</v>
      </c>
      <c r="AY122" s="15" t="s">
        <v>146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5" t="s">
        <v>21</v>
      </c>
      <c r="BK122" s="215">
        <f>ROUND(I122*H122,2)</f>
        <v>0</v>
      </c>
      <c r="BL122" s="15" t="s">
        <v>152</v>
      </c>
      <c r="BM122" s="15" t="s">
        <v>234</v>
      </c>
    </row>
    <row r="123" s="1" customFormat="1" ht="22.5" customHeight="1">
      <c r="B123" s="36"/>
      <c r="C123" s="204" t="s">
        <v>235</v>
      </c>
      <c r="D123" s="204" t="s">
        <v>148</v>
      </c>
      <c r="E123" s="205" t="s">
        <v>236</v>
      </c>
      <c r="F123" s="206" t="s">
        <v>237</v>
      </c>
      <c r="G123" s="207" t="s">
        <v>192</v>
      </c>
      <c r="H123" s="208">
        <v>190.38200000000001</v>
      </c>
      <c r="I123" s="209"/>
      <c r="J123" s="210">
        <f>ROUND(I123*H123,2)</f>
        <v>0</v>
      </c>
      <c r="K123" s="206" t="s">
        <v>151</v>
      </c>
      <c r="L123" s="41"/>
      <c r="M123" s="211" t="s">
        <v>1</v>
      </c>
      <c r="N123" s="212" t="s">
        <v>45</v>
      </c>
      <c r="O123" s="77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AR123" s="15" t="s">
        <v>152</v>
      </c>
      <c r="AT123" s="15" t="s">
        <v>148</v>
      </c>
      <c r="AU123" s="15" t="s">
        <v>83</v>
      </c>
      <c r="AY123" s="15" t="s">
        <v>146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5" t="s">
        <v>21</v>
      </c>
      <c r="BK123" s="215">
        <f>ROUND(I123*H123,2)</f>
        <v>0</v>
      </c>
      <c r="BL123" s="15" t="s">
        <v>152</v>
      </c>
      <c r="BM123" s="15" t="s">
        <v>238</v>
      </c>
    </row>
    <row r="124" s="1" customFormat="1" ht="16.5" customHeight="1">
      <c r="B124" s="36"/>
      <c r="C124" s="204" t="s">
        <v>239</v>
      </c>
      <c r="D124" s="204" t="s">
        <v>148</v>
      </c>
      <c r="E124" s="205" t="s">
        <v>240</v>
      </c>
      <c r="F124" s="206" t="s">
        <v>241</v>
      </c>
      <c r="G124" s="207" t="s">
        <v>192</v>
      </c>
      <c r="H124" s="208">
        <v>190.38200000000001</v>
      </c>
      <c r="I124" s="209"/>
      <c r="J124" s="210">
        <f>ROUND(I124*H124,2)</f>
        <v>0</v>
      </c>
      <c r="K124" s="206" t="s">
        <v>151</v>
      </c>
      <c r="L124" s="41"/>
      <c r="M124" s="211" t="s">
        <v>1</v>
      </c>
      <c r="N124" s="212" t="s">
        <v>45</v>
      </c>
      <c r="O124" s="77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AR124" s="15" t="s">
        <v>152</v>
      </c>
      <c r="AT124" s="15" t="s">
        <v>148</v>
      </c>
      <c r="AU124" s="15" t="s">
        <v>83</v>
      </c>
      <c r="AY124" s="15" t="s">
        <v>146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5" t="s">
        <v>21</v>
      </c>
      <c r="BK124" s="215">
        <f>ROUND(I124*H124,2)</f>
        <v>0</v>
      </c>
      <c r="BL124" s="15" t="s">
        <v>152</v>
      </c>
      <c r="BM124" s="15" t="s">
        <v>242</v>
      </c>
    </row>
    <row r="125" s="1" customFormat="1" ht="16.5" customHeight="1">
      <c r="B125" s="36"/>
      <c r="C125" s="204" t="s">
        <v>7</v>
      </c>
      <c r="D125" s="204" t="s">
        <v>148</v>
      </c>
      <c r="E125" s="205" t="s">
        <v>243</v>
      </c>
      <c r="F125" s="206" t="s">
        <v>244</v>
      </c>
      <c r="G125" s="207" t="s">
        <v>192</v>
      </c>
      <c r="H125" s="208">
        <v>11.992000000000001</v>
      </c>
      <c r="I125" s="209"/>
      <c r="J125" s="210">
        <f>ROUND(I125*H125,2)</f>
        <v>0</v>
      </c>
      <c r="K125" s="206" t="s">
        <v>151</v>
      </c>
      <c r="L125" s="41"/>
      <c r="M125" s="211" t="s">
        <v>1</v>
      </c>
      <c r="N125" s="212" t="s">
        <v>45</v>
      </c>
      <c r="O125" s="77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AR125" s="15" t="s">
        <v>152</v>
      </c>
      <c r="AT125" s="15" t="s">
        <v>148</v>
      </c>
      <c r="AU125" s="15" t="s">
        <v>83</v>
      </c>
      <c r="AY125" s="15" t="s">
        <v>146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5" t="s">
        <v>21</v>
      </c>
      <c r="BK125" s="215">
        <f>ROUND(I125*H125,2)</f>
        <v>0</v>
      </c>
      <c r="BL125" s="15" t="s">
        <v>152</v>
      </c>
      <c r="BM125" s="15" t="s">
        <v>245</v>
      </c>
    </row>
    <row r="126" s="1" customFormat="1" ht="16.5" customHeight="1">
      <c r="B126" s="36"/>
      <c r="C126" s="204" t="s">
        <v>246</v>
      </c>
      <c r="D126" s="204" t="s">
        <v>148</v>
      </c>
      <c r="E126" s="205" t="s">
        <v>247</v>
      </c>
      <c r="F126" s="206" t="s">
        <v>248</v>
      </c>
      <c r="G126" s="207" t="s">
        <v>192</v>
      </c>
      <c r="H126" s="208">
        <v>181.125</v>
      </c>
      <c r="I126" s="209"/>
      <c r="J126" s="210">
        <f>ROUND(I126*H126,2)</f>
        <v>0</v>
      </c>
      <c r="K126" s="206" t="s">
        <v>151</v>
      </c>
      <c r="L126" s="41"/>
      <c r="M126" s="239" t="s">
        <v>1</v>
      </c>
      <c r="N126" s="240" t="s">
        <v>45</v>
      </c>
      <c r="O126" s="241"/>
      <c r="P126" s="242">
        <f>O126*H126</f>
        <v>0</v>
      </c>
      <c r="Q126" s="242">
        <v>0</v>
      </c>
      <c r="R126" s="242">
        <f>Q126*H126</f>
        <v>0</v>
      </c>
      <c r="S126" s="242">
        <v>0</v>
      </c>
      <c r="T126" s="243">
        <f>S126*H126</f>
        <v>0</v>
      </c>
      <c r="AR126" s="15" t="s">
        <v>152</v>
      </c>
      <c r="AT126" s="15" t="s">
        <v>148</v>
      </c>
      <c r="AU126" s="15" t="s">
        <v>83</v>
      </c>
      <c r="AY126" s="15" t="s">
        <v>146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5" t="s">
        <v>21</v>
      </c>
      <c r="BK126" s="215">
        <f>ROUND(I126*H126,2)</f>
        <v>0</v>
      </c>
      <c r="BL126" s="15" t="s">
        <v>152</v>
      </c>
      <c r="BM126" s="15" t="s">
        <v>249</v>
      </c>
    </row>
    <row r="127" s="1" customFormat="1" ht="6.96" customHeight="1">
      <c r="B127" s="55"/>
      <c r="C127" s="56"/>
      <c r="D127" s="56"/>
      <c r="E127" s="56"/>
      <c r="F127" s="56"/>
      <c r="G127" s="56"/>
      <c r="H127" s="56"/>
      <c r="I127" s="154"/>
      <c r="J127" s="56"/>
      <c r="K127" s="56"/>
      <c r="L127" s="41"/>
    </row>
  </sheetData>
  <sheetProtection sheet="1" autoFilter="0" formatColumns="0" formatRows="0" objects="1" scenarios="1" spinCount="100000" saltValue="xvch4a2POqCnZK2VqPc8MODG8XeXUWfk7Z4MDzPC049dUVPm061YaP/hT+0yEokhHPSdyKKhwrnz31itcXplgA==" hashValue="XGfEFj/d6avOJ/Gvgox+XseXHhTf1uk2ksfvm+lEf8gjBKyfhG2XrcHkcXY1GS6WFEHLcCpK6CXAebQ/m0TMYg==" algorithmName="SHA-512" password="CC35"/>
  <autoFilter ref="C82:K126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86</v>
      </c>
      <c r="AZ2" s="123" t="s">
        <v>250</v>
      </c>
      <c r="BA2" s="123" t="s">
        <v>251</v>
      </c>
      <c r="BB2" s="123" t="s">
        <v>252</v>
      </c>
      <c r="BC2" s="123" t="s">
        <v>253</v>
      </c>
      <c r="BD2" s="123" t="s">
        <v>99</v>
      </c>
    </row>
    <row r="3" ht="6.96" customHeight="1">
      <c r="B3" s="124"/>
      <c r="C3" s="125"/>
      <c r="D3" s="125"/>
      <c r="E3" s="125"/>
      <c r="F3" s="125"/>
      <c r="G3" s="125"/>
      <c r="H3" s="125"/>
      <c r="I3" s="126"/>
      <c r="J3" s="125"/>
      <c r="K3" s="125"/>
      <c r="L3" s="18"/>
      <c r="AT3" s="15" t="s">
        <v>83</v>
      </c>
      <c r="AZ3" s="123" t="s">
        <v>254</v>
      </c>
      <c r="BA3" s="123" t="s">
        <v>255</v>
      </c>
      <c r="BB3" s="123" t="s">
        <v>252</v>
      </c>
      <c r="BC3" s="123" t="s">
        <v>113</v>
      </c>
      <c r="BD3" s="123" t="s">
        <v>99</v>
      </c>
    </row>
    <row r="4" ht="24.96" customHeight="1">
      <c r="B4" s="18"/>
      <c r="D4" s="127" t="s">
        <v>104</v>
      </c>
      <c r="L4" s="18"/>
      <c r="M4" s="22" t="s">
        <v>10</v>
      </c>
      <c r="AT4" s="15" t="s">
        <v>4</v>
      </c>
      <c r="AZ4" s="123" t="s">
        <v>256</v>
      </c>
      <c r="BA4" s="123" t="s">
        <v>257</v>
      </c>
      <c r="BB4" s="123" t="s">
        <v>102</v>
      </c>
      <c r="BC4" s="123" t="s">
        <v>258</v>
      </c>
      <c r="BD4" s="123" t="s">
        <v>99</v>
      </c>
    </row>
    <row r="5" ht="6.96" customHeight="1">
      <c r="B5" s="18"/>
      <c r="L5" s="18"/>
      <c r="AZ5" s="123" t="s">
        <v>259</v>
      </c>
      <c r="BA5" s="123" t="s">
        <v>260</v>
      </c>
      <c r="BB5" s="123" t="s">
        <v>102</v>
      </c>
      <c r="BC5" s="123" t="s">
        <v>261</v>
      </c>
      <c r="BD5" s="123" t="s">
        <v>99</v>
      </c>
    </row>
    <row r="6" ht="12" customHeight="1">
      <c r="B6" s="18"/>
      <c r="D6" s="128" t="s">
        <v>16</v>
      </c>
      <c r="L6" s="18"/>
    </row>
    <row r="7" ht="16.5" customHeight="1">
      <c r="B7" s="18"/>
      <c r="E7" s="129" t="str">
        <f>'Rekapitulace stavby'!K6</f>
        <v>Obnova parku Lipovka v horní části náměstí u zámeckého areálu</v>
      </c>
      <c r="F7" s="128"/>
      <c r="G7" s="128"/>
      <c r="H7" s="128"/>
      <c r="L7" s="18"/>
    </row>
    <row r="8" s="1" customFormat="1" ht="12" customHeight="1">
      <c r="B8" s="41"/>
      <c r="D8" s="128" t="s">
        <v>117</v>
      </c>
      <c r="I8" s="130"/>
      <c r="L8" s="41"/>
    </row>
    <row r="9" s="1" customFormat="1" ht="36.96" customHeight="1">
      <c r="B9" s="41"/>
      <c r="E9" s="131" t="s">
        <v>262</v>
      </c>
      <c r="F9" s="1"/>
      <c r="G9" s="1"/>
      <c r="H9" s="1"/>
      <c r="I9" s="130"/>
      <c r="L9" s="41"/>
    </row>
    <row r="10" s="1" customFormat="1">
      <c r="B10" s="41"/>
      <c r="I10" s="130"/>
      <c r="L10" s="41"/>
    </row>
    <row r="11" s="1" customFormat="1" ht="12" customHeight="1">
      <c r="B11" s="41"/>
      <c r="D11" s="128" t="s">
        <v>19</v>
      </c>
      <c r="F11" s="15" t="s">
        <v>1</v>
      </c>
      <c r="I11" s="132" t="s">
        <v>20</v>
      </c>
      <c r="J11" s="15" t="s">
        <v>1</v>
      </c>
      <c r="L11" s="41"/>
    </row>
    <row r="12" s="1" customFormat="1" ht="12" customHeight="1">
      <c r="B12" s="41"/>
      <c r="D12" s="128" t="s">
        <v>22</v>
      </c>
      <c r="F12" s="15" t="s">
        <v>23</v>
      </c>
      <c r="I12" s="132" t="s">
        <v>24</v>
      </c>
      <c r="J12" s="133" t="str">
        <f>'Rekapitulace stavby'!AN8</f>
        <v>8. 12. 2016</v>
      </c>
      <c r="L12" s="41"/>
    </row>
    <row r="13" s="1" customFormat="1" ht="10.8" customHeight="1">
      <c r="B13" s="41"/>
      <c r="I13" s="130"/>
      <c r="L13" s="41"/>
    </row>
    <row r="14" s="1" customFormat="1" ht="12" customHeight="1">
      <c r="B14" s="41"/>
      <c r="D14" s="128" t="s">
        <v>28</v>
      </c>
      <c r="I14" s="132" t="s">
        <v>29</v>
      </c>
      <c r="J14" s="15" t="s">
        <v>1</v>
      </c>
      <c r="L14" s="41"/>
    </row>
    <row r="15" s="1" customFormat="1" ht="18" customHeight="1">
      <c r="B15" s="41"/>
      <c r="E15" s="15" t="s">
        <v>30</v>
      </c>
      <c r="I15" s="132" t="s">
        <v>31</v>
      </c>
      <c r="J15" s="15" t="s">
        <v>1</v>
      </c>
      <c r="L15" s="41"/>
    </row>
    <row r="16" s="1" customFormat="1" ht="6.96" customHeight="1">
      <c r="B16" s="41"/>
      <c r="I16" s="130"/>
      <c r="L16" s="41"/>
    </row>
    <row r="17" s="1" customFormat="1" ht="12" customHeight="1">
      <c r="B17" s="41"/>
      <c r="D17" s="128" t="s">
        <v>32</v>
      </c>
      <c r="I17" s="132" t="s">
        <v>29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2" t="s">
        <v>31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30"/>
      <c r="L19" s="41"/>
    </row>
    <row r="20" s="1" customFormat="1" ht="12" customHeight="1">
      <c r="B20" s="41"/>
      <c r="D20" s="128" t="s">
        <v>34</v>
      </c>
      <c r="I20" s="132" t="s">
        <v>29</v>
      </c>
      <c r="J20" s="15" t="s">
        <v>1</v>
      </c>
      <c r="L20" s="41"/>
    </row>
    <row r="21" s="1" customFormat="1" ht="18" customHeight="1">
      <c r="B21" s="41"/>
      <c r="E21" s="15" t="s">
        <v>35</v>
      </c>
      <c r="I21" s="132" t="s">
        <v>31</v>
      </c>
      <c r="J21" s="15" t="s">
        <v>1</v>
      </c>
      <c r="L21" s="41"/>
    </row>
    <row r="22" s="1" customFormat="1" ht="6.96" customHeight="1">
      <c r="B22" s="41"/>
      <c r="I22" s="130"/>
      <c r="L22" s="41"/>
    </row>
    <row r="23" s="1" customFormat="1" ht="12" customHeight="1">
      <c r="B23" s="41"/>
      <c r="D23" s="128" t="s">
        <v>37</v>
      </c>
      <c r="I23" s="132" t="s">
        <v>29</v>
      </c>
      <c r="J23" s="15" t="s">
        <v>1</v>
      </c>
      <c r="L23" s="41"/>
    </row>
    <row r="24" s="1" customFormat="1" ht="18" customHeight="1">
      <c r="B24" s="41"/>
      <c r="E24" s="15" t="s">
        <v>38</v>
      </c>
      <c r="I24" s="132" t="s">
        <v>31</v>
      </c>
      <c r="J24" s="15" t="s">
        <v>1</v>
      </c>
      <c r="L24" s="41"/>
    </row>
    <row r="25" s="1" customFormat="1" ht="6.96" customHeight="1">
      <c r="B25" s="41"/>
      <c r="I25" s="130"/>
      <c r="L25" s="41"/>
    </row>
    <row r="26" s="1" customFormat="1" ht="12" customHeight="1">
      <c r="B26" s="41"/>
      <c r="D26" s="128" t="s">
        <v>39</v>
      </c>
      <c r="I26" s="130"/>
      <c r="L26" s="41"/>
    </row>
    <row r="27" s="6" customFormat="1" ht="16.5" customHeight="1">
      <c r="B27" s="134"/>
      <c r="E27" s="135" t="s">
        <v>1</v>
      </c>
      <c r="F27" s="135"/>
      <c r="G27" s="135"/>
      <c r="H27" s="135"/>
      <c r="I27" s="136"/>
      <c r="L27" s="134"/>
    </row>
    <row r="28" s="1" customFormat="1" ht="6.96" customHeight="1">
      <c r="B28" s="41"/>
      <c r="I28" s="130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7"/>
      <c r="J29" s="69"/>
      <c r="K29" s="69"/>
      <c r="L29" s="41"/>
    </row>
    <row r="30" s="1" customFormat="1" ht="25.44" customHeight="1">
      <c r="B30" s="41"/>
      <c r="D30" s="138" t="s">
        <v>40</v>
      </c>
      <c r="I30" s="130"/>
      <c r="J30" s="139">
        <f>ROUND(J83,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7"/>
      <c r="J31" s="69"/>
      <c r="K31" s="69"/>
      <c r="L31" s="41"/>
    </row>
    <row r="32" s="1" customFormat="1" ht="14.4" customHeight="1">
      <c r="B32" s="41"/>
      <c r="F32" s="140" t="s">
        <v>42</v>
      </c>
      <c r="I32" s="141" t="s">
        <v>41</v>
      </c>
      <c r="J32" s="140" t="s">
        <v>43</v>
      </c>
      <c r="L32" s="41"/>
    </row>
    <row r="33" s="1" customFormat="1" ht="14.4" customHeight="1">
      <c r="B33" s="41"/>
      <c r="D33" s="128" t="s">
        <v>44</v>
      </c>
      <c r="E33" s="128" t="s">
        <v>45</v>
      </c>
      <c r="F33" s="142">
        <f>ROUND((SUM(BE83:BE115)),  2)</f>
        <v>0</v>
      </c>
      <c r="I33" s="143">
        <v>0.20999999999999999</v>
      </c>
      <c r="J33" s="142">
        <f>ROUND(((SUM(BE83:BE115))*I33),  2)</f>
        <v>0</v>
      </c>
      <c r="L33" s="41"/>
    </row>
    <row r="34" s="1" customFormat="1" ht="14.4" customHeight="1">
      <c r="B34" s="41"/>
      <c r="E34" s="128" t="s">
        <v>46</v>
      </c>
      <c r="F34" s="142">
        <f>ROUND((SUM(BF83:BF115)),  2)</f>
        <v>0</v>
      </c>
      <c r="I34" s="143">
        <v>0.14999999999999999</v>
      </c>
      <c r="J34" s="142">
        <f>ROUND(((SUM(BF83:BF115))*I34),  2)</f>
        <v>0</v>
      </c>
      <c r="L34" s="41"/>
    </row>
    <row r="35" hidden="1" s="1" customFormat="1" ht="14.4" customHeight="1">
      <c r="B35" s="41"/>
      <c r="E35" s="128" t="s">
        <v>47</v>
      </c>
      <c r="F35" s="142">
        <f>ROUND((SUM(BG83:BG115)),  2)</f>
        <v>0</v>
      </c>
      <c r="I35" s="143">
        <v>0.20999999999999999</v>
      </c>
      <c r="J35" s="142">
        <f>0</f>
        <v>0</v>
      </c>
      <c r="L35" s="41"/>
    </row>
    <row r="36" hidden="1" s="1" customFormat="1" ht="14.4" customHeight="1">
      <c r="B36" s="41"/>
      <c r="E36" s="128" t="s">
        <v>48</v>
      </c>
      <c r="F36" s="142">
        <f>ROUND((SUM(BH83:BH115)),  2)</f>
        <v>0</v>
      </c>
      <c r="I36" s="143">
        <v>0.14999999999999999</v>
      </c>
      <c r="J36" s="142">
        <f>0</f>
        <v>0</v>
      </c>
      <c r="L36" s="41"/>
    </row>
    <row r="37" hidden="1" s="1" customFormat="1" ht="14.4" customHeight="1">
      <c r="B37" s="41"/>
      <c r="E37" s="128" t="s">
        <v>49</v>
      </c>
      <c r="F37" s="142">
        <f>ROUND((SUM(BI83:BI115)),  2)</f>
        <v>0</v>
      </c>
      <c r="I37" s="143">
        <v>0</v>
      </c>
      <c r="J37" s="142">
        <f>0</f>
        <v>0</v>
      </c>
      <c r="L37" s="41"/>
    </row>
    <row r="38" s="1" customFormat="1" ht="6.96" customHeight="1">
      <c r="B38" s="41"/>
      <c r="I38" s="130"/>
      <c r="L38" s="41"/>
    </row>
    <row r="39" s="1" customFormat="1" ht="25.44" customHeight="1">
      <c r="B39" s="41"/>
      <c r="C39" s="144"/>
      <c r="D39" s="145" t="s">
        <v>50</v>
      </c>
      <c r="E39" s="146"/>
      <c r="F39" s="146"/>
      <c r="G39" s="147" t="s">
        <v>51</v>
      </c>
      <c r="H39" s="148" t="s">
        <v>52</v>
      </c>
      <c r="I39" s="149"/>
      <c r="J39" s="150">
        <f>SUM(J30:J37)</f>
        <v>0</v>
      </c>
      <c r="K39" s="151"/>
      <c r="L39" s="41"/>
    </row>
    <row r="40" s="1" customFormat="1" ht="14.4" customHeight="1">
      <c r="B40" s="152"/>
      <c r="C40" s="153"/>
      <c r="D40" s="153"/>
      <c r="E40" s="153"/>
      <c r="F40" s="153"/>
      <c r="G40" s="153"/>
      <c r="H40" s="153"/>
      <c r="I40" s="154"/>
      <c r="J40" s="153"/>
      <c r="K40" s="153"/>
      <c r="L40" s="41"/>
    </row>
    <row r="44" s="1" customFormat="1" ht="6.96" customHeight="1">
      <c r="B44" s="155"/>
      <c r="C44" s="156"/>
      <c r="D44" s="156"/>
      <c r="E44" s="156"/>
      <c r="F44" s="156"/>
      <c r="G44" s="156"/>
      <c r="H44" s="156"/>
      <c r="I44" s="157"/>
      <c r="J44" s="156"/>
      <c r="K44" s="156"/>
      <c r="L44" s="41"/>
    </row>
    <row r="45" s="1" customFormat="1" ht="24.96" customHeight="1">
      <c r="B45" s="36"/>
      <c r="C45" s="21" t="s">
        <v>122</v>
      </c>
      <c r="D45" s="37"/>
      <c r="E45" s="37"/>
      <c r="F45" s="37"/>
      <c r="G45" s="37"/>
      <c r="H45" s="37"/>
      <c r="I45" s="130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30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30"/>
      <c r="J47" s="37"/>
      <c r="K47" s="37"/>
      <c r="L47" s="41"/>
    </row>
    <row r="48" s="1" customFormat="1" ht="16.5" customHeight="1">
      <c r="B48" s="36"/>
      <c r="C48" s="37"/>
      <c r="D48" s="37"/>
      <c r="E48" s="158" t="str">
        <f>E7</f>
        <v>Obnova parku Lipovka v horní části náměstí u zámeckého areálu</v>
      </c>
      <c r="F48" s="30"/>
      <c r="G48" s="30"/>
      <c r="H48" s="30"/>
      <c r="I48" s="130"/>
      <c r="J48" s="37"/>
      <c r="K48" s="37"/>
      <c r="L48" s="41"/>
    </row>
    <row r="49" s="1" customFormat="1" ht="12" customHeight="1">
      <c r="B49" s="36"/>
      <c r="C49" s="30" t="s">
        <v>117</v>
      </c>
      <c r="D49" s="37"/>
      <c r="E49" s="37"/>
      <c r="F49" s="37"/>
      <c r="G49" s="37"/>
      <c r="H49" s="37"/>
      <c r="I49" s="130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D.2 - Zpevněné plochy a mobiliář</v>
      </c>
      <c r="F50" s="37"/>
      <c r="G50" s="37"/>
      <c r="H50" s="37"/>
      <c r="I50" s="130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30"/>
      <c r="J51" s="37"/>
      <c r="K51" s="37"/>
      <c r="L51" s="41"/>
    </row>
    <row r="52" s="1" customFormat="1" ht="12" customHeight="1">
      <c r="B52" s="36"/>
      <c r="C52" s="30" t="s">
        <v>22</v>
      </c>
      <c r="D52" s="37"/>
      <c r="E52" s="37"/>
      <c r="F52" s="25" t="str">
        <f>F12</f>
        <v>k.ú. Třeboň</v>
      </c>
      <c r="G52" s="37"/>
      <c r="H52" s="37"/>
      <c r="I52" s="132" t="s">
        <v>24</v>
      </c>
      <c r="J52" s="65" t="str">
        <f>IF(J12="","",J12)</f>
        <v>8. 12. 2016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30"/>
      <c r="J53" s="37"/>
      <c r="K53" s="37"/>
      <c r="L53" s="41"/>
    </row>
    <row r="54" s="1" customFormat="1" ht="24.9" customHeight="1">
      <c r="B54" s="36"/>
      <c r="C54" s="30" t="s">
        <v>28</v>
      </c>
      <c r="D54" s="37"/>
      <c r="E54" s="37"/>
      <c r="F54" s="25" t="str">
        <f>E15</f>
        <v>Město Třeboň,Palackého náměstí 46/II,379 01 Třeboň</v>
      </c>
      <c r="G54" s="37"/>
      <c r="H54" s="37"/>
      <c r="I54" s="132" t="s">
        <v>34</v>
      </c>
      <c r="J54" s="34" t="str">
        <f>E21</f>
        <v>Atregia, s.r.o., Šebrov 215, 679 22</v>
      </c>
      <c r="K54" s="37"/>
      <c r="L54" s="41"/>
    </row>
    <row r="55" s="1" customFormat="1" ht="13.65" customHeight="1">
      <c r="B55" s="36"/>
      <c r="C55" s="30" t="s">
        <v>32</v>
      </c>
      <c r="D55" s="37"/>
      <c r="E55" s="37"/>
      <c r="F55" s="25" t="str">
        <f>IF(E18="","",E18)</f>
        <v>Vyplň údaj</v>
      </c>
      <c r="G55" s="37"/>
      <c r="H55" s="37"/>
      <c r="I55" s="132" t="s">
        <v>37</v>
      </c>
      <c r="J55" s="34" t="str">
        <f>E24</f>
        <v>Ing. Lenka Požárová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30"/>
      <c r="J56" s="37"/>
      <c r="K56" s="37"/>
      <c r="L56" s="41"/>
    </row>
    <row r="57" s="1" customFormat="1" ht="29.28" customHeight="1">
      <c r="B57" s="36"/>
      <c r="C57" s="159" t="s">
        <v>123</v>
      </c>
      <c r="D57" s="160"/>
      <c r="E57" s="160"/>
      <c r="F57" s="160"/>
      <c r="G57" s="160"/>
      <c r="H57" s="160"/>
      <c r="I57" s="161"/>
      <c r="J57" s="162" t="s">
        <v>124</v>
      </c>
      <c r="K57" s="160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30"/>
      <c r="J58" s="37"/>
      <c r="K58" s="37"/>
      <c r="L58" s="41"/>
    </row>
    <row r="59" s="1" customFormat="1" ht="22.8" customHeight="1">
      <c r="B59" s="36"/>
      <c r="C59" s="163" t="s">
        <v>125</v>
      </c>
      <c r="D59" s="37"/>
      <c r="E59" s="37"/>
      <c r="F59" s="37"/>
      <c r="G59" s="37"/>
      <c r="H59" s="37"/>
      <c r="I59" s="130"/>
      <c r="J59" s="96">
        <f>J83</f>
        <v>0</v>
      </c>
      <c r="K59" s="37"/>
      <c r="L59" s="41"/>
      <c r="AU59" s="15" t="s">
        <v>126</v>
      </c>
    </row>
    <row r="60" s="7" customFormat="1" ht="24.96" customHeight="1">
      <c r="B60" s="164"/>
      <c r="C60" s="165"/>
      <c r="D60" s="166" t="s">
        <v>127</v>
      </c>
      <c r="E60" s="167"/>
      <c r="F60" s="167"/>
      <c r="G60" s="167"/>
      <c r="H60" s="167"/>
      <c r="I60" s="168"/>
      <c r="J60" s="169">
        <f>J84</f>
        <v>0</v>
      </c>
      <c r="K60" s="165"/>
      <c r="L60" s="170"/>
    </row>
    <row r="61" s="8" customFormat="1" ht="19.92" customHeight="1">
      <c r="B61" s="171"/>
      <c r="C61" s="172"/>
      <c r="D61" s="173" t="s">
        <v>263</v>
      </c>
      <c r="E61" s="174"/>
      <c r="F61" s="174"/>
      <c r="G61" s="174"/>
      <c r="H61" s="174"/>
      <c r="I61" s="175"/>
      <c r="J61" s="176">
        <f>J85</f>
        <v>0</v>
      </c>
      <c r="K61" s="172"/>
      <c r="L61" s="177"/>
    </row>
    <row r="62" s="8" customFormat="1" ht="19.92" customHeight="1">
      <c r="B62" s="171"/>
      <c r="C62" s="172"/>
      <c r="D62" s="173" t="s">
        <v>264</v>
      </c>
      <c r="E62" s="174"/>
      <c r="F62" s="174"/>
      <c r="G62" s="174"/>
      <c r="H62" s="174"/>
      <c r="I62" s="175"/>
      <c r="J62" s="176">
        <f>J104</f>
        <v>0</v>
      </c>
      <c r="K62" s="172"/>
      <c r="L62" s="177"/>
    </row>
    <row r="63" s="8" customFormat="1" ht="19.92" customHeight="1">
      <c r="B63" s="171"/>
      <c r="C63" s="172"/>
      <c r="D63" s="173" t="s">
        <v>265</v>
      </c>
      <c r="E63" s="174"/>
      <c r="F63" s="174"/>
      <c r="G63" s="174"/>
      <c r="H63" s="174"/>
      <c r="I63" s="175"/>
      <c r="J63" s="176">
        <f>J111</f>
        <v>0</v>
      </c>
      <c r="K63" s="172"/>
      <c r="L63" s="177"/>
    </row>
    <row r="64" s="1" customFormat="1" ht="21.84" customHeight="1">
      <c r="B64" s="36"/>
      <c r="C64" s="37"/>
      <c r="D64" s="37"/>
      <c r="E64" s="37"/>
      <c r="F64" s="37"/>
      <c r="G64" s="37"/>
      <c r="H64" s="37"/>
      <c r="I64" s="130"/>
      <c r="J64" s="37"/>
      <c r="K64" s="37"/>
      <c r="L64" s="41"/>
    </row>
    <row r="65" s="1" customFormat="1" ht="6.96" customHeight="1">
      <c r="B65" s="55"/>
      <c r="C65" s="56"/>
      <c r="D65" s="56"/>
      <c r="E65" s="56"/>
      <c r="F65" s="56"/>
      <c r="G65" s="56"/>
      <c r="H65" s="56"/>
      <c r="I65" s="154"/>
      <c r="J65" s="56"/>
      <c r="K65" s="56"/>
      <c r="L65" s="41"/>
    </row>
    <row r="69" s="1" customFormat="1" ht="6.96" customHeight="1">
      <c r="B69" s="57"/>
      <c r="C69" s="58"/>
      <c r="D69" s="58"/>
      <c r="E69" s="58"/>
      <c r="F69" s="58"/>
      <c r="G69" s="58"/>
      <c r="H69" s="58"/>
      <c r="I69" s="157"/>
      <c r="J69" s="58"/>
      <c r="K69" s="58"/>
      <c r="L69" s="41"/>
    </row>
    <row r="70" s="1" customFormat="1" ht="24.96" customHeight="1">
      <c r="B70" s="36"/>
      <c r="C70" s="21" t="s">
        <v>131</v>
      </c>
      <c r="D70" s="37"/>
      <c r="E70" s="37"/>
      <c r="F70" s="37"/>
      <c r="G70" s="37"/>
      <c r="H70" s="37"/>
      <c r="I70" s="130"/>
      <c r="J70" s="37"/>
      <c r="K70" s="37"/>
      <c r="L70" s="41"/>
    </row>
    <row r="71" s="1" customFormat="1" ht="6.96" customHeight="1">
      <c r="B71" s="36"/>
      <c r="C71" s="37"/>
      <c r="D71" s="37"/>
      <c r="E71" s="37"/>
      <c r="F71" s="37"/>
      <c r="G71" s="37"/>
      <c r="H71" s="37"/>
      <c r="I71" s="130"/>
      <c r="J71" s="37"/>
      <c r="K71" s="37"/>
      <c r="L71" s="41"/>
    </row>
    <row r="72" s="1" customFormat="1" ht="12" customHeight="1">
      <c r="B72" s="36"/>
      <c r="C72" s="30" t="s">
        <v>16</v>
      </c>
      <c r="D72" s="37"/>
      <c r="E72" s="37"/>
      <c r="F72" s="37"/>
      <c r="G72" s="37"/>
      <c r="H72" s="37"/>
      <c r="I72" s="130"/>
      <c r="J72" s="37"/>
      <c r="K72" s="37"/>
      <c r="L72" s="41"/>
    </row>
    <row r="73" s="1" customFormat="1" ht="16.5" customHeight="1">
      <c r="B73" s="36"/>
      <c r="C73" s="37"/>
      <c r="D73" s="37"/>
      <c r="E73" s="158" t="str">
        <f>E7</f>
        <v>Obnova parku Lipovka v horní části náměstí u zámeckého areálu</v>
      </c>
      <c r="F73" s="30"/>
      <c r="G73" s="30"/>
      <c r="H73" s="30"/>
      <c r="I73" s="130"/>
      <c r="J73" s="37"/>
      <c r="K73" s="37"/>
      <c r="L73" s="41"/>
    </row>
    <row r="74" s="1" customFormat="1" ht="12" customHeight="1">
      <c r="B74" s="36"/>
      <c r="C74" s="30" t="s">
        <v>117</v>
      </c>
      <c r="D74" s="37"/>
      <c r="E74" s="37"/>
      <c r="F74" s="37"/>
      <c r="G74" s="37"/>
      <c r="H74" s="37"/>
      <c r="I74" s="130"/>
      <c r="J74" s="37"/>
      <c r="K74" s="37"/>
      <c r="L74" s="41"/>
    </row>
    <row r="75" s="1" customFormat="1" ht="16.5" customHeight="1">
      <c r="B75" s="36"/>
      <c r="C75" s="37"/>
      <c r="D75" s="37"/>
      <c r="E75" s="62" t="str">
        <f>E9</f>
        <v>D.2 - Zpevněné plochy a mobiliář</v>
      </c>
      <c r="F75" s="37"/>
      <c r="G75" s="37"/>
      <c r="H75" s="37"/>
      <c r="I75" s="130"/>
      <c r="J75" s="37"/>
      <c r="K75" s="37"/>
      <c r="L75" s="41"/>
    </row>
    <row r="76" s="1" customFormat="1" ht="6.96" customHeight="1">
      <c r="B76" s="36"/>
      <c r="C76" s="37"/>
      <c r="D76" s="37"/>
      <c r="E76" s="37"/>
      <c r="F76" s="37"/>
      <c r="G76" s="37"/>
      <c r="H76" s="37"/>
      <c r="I76" s="130"/>
      <c r="J76" s="37"/>
      <c r="K76" s="37"/>
      <c r="L76" s="41"/>
    </row>
    <row r="77" s="1" customFormat="1" ht="12" customHeight="1">
      <c r="B77" s="36"/>
      <c r="C77" s="30" t="s">
        <v>22</v>
      </c>
      <c r="D77" s="37"/>
      <c r="E77" s="37"/>
      <c r="F77" s="25" t="str">
        <f>F12</f>
        <v>k.ú. Třeboň</v>
      </c>
      <c r="G77" s="37"/>
      <c r="H77" s="37"/>
      <c r="I77" s="132" t="s">
        <v>24</v>
      </c>
      <c r="J77" s="65" t="str">
        <f>IF(J12="","",J12)</f>
        <v>8. 12. 2016</v>
      </c>
      <c r="K77" s="37"/>
      <c r="L77" s="41"/>
    </row>
    <row r="78" s="1" customFormat="1" ht="6.96" customHeight="1">
      <c r="B78" s="36"/>
      <c r="C78" s="37"/>
      <c r="D78" s="37"/>
      <c r="E78" s="37"/>
      <c r="F78" s="37"/>
      <c r="G78" s="37"/>
      <c r="H78" s="37"/>
      <c r="I78" s="130"/>
      <c r="J78" s="37"/>
      <c r="K78" s="37"/>
      <c r="L78" s="41"/>
    </row>
    <row r="79" s="1" customFormat="1" ht="24.9" customHeight="1">
      <c r="B79" s="36"/>
      <c r="C79" s="30" t="s">
        <v>28</v>
      </c>
      <c r="D79" s="37"/>
      <c r="E79" s="37"/>
      <c r="F79" s="25" t="str">
        <f>E15</f>
        <v>Město Třeboň,Palackého náměstí 46/II,379 01 Třeboň</v>
      </c>
      <c r="G79" s="37"/>
      <c r="H79" s="37"/>
      <c r="I79" s="132" t="s">
        <v>34</v>
      </c>
      <c r="J79" s="34" t="str">
        <f>E21</f>
        <v>Atregia, s.r.o., Šebrov 215, 679 22</v>
      </c>
      <c r="K79" s="37"/>
      <c r="L79" s="41"/>
    </row>
    <row r="80" s="1" customFormat="1" ht="13.65" customHeight="1">
      <c r="B80" s="36"/>
      <c r="C80" s="30" t="s">
        <v>32</v>
      </c>
      <c r="D80" s="37"/>
      <c r="E80" s="37"/>
      <c r="F80" s="25" t="str">
        <f>IF(E18="","",E18)</f>
        <v>Vyplň údaj</v>
      </c>
      <c r="G80" s="37"/>
      <c r="H80" s="37"/>
      <c r="I80" s="132" t="s">
        <v>37</v>
      </c>
      <c r="J80" s="34" t="str">
        <f>E24</f>
        <v>Ing. Lenka Požárová</v>
      </c>
      <c r="K80" s="37"/>
      <c r="L80" s="41"/>
    </row>
    <row r="81" s="1" customFormat="1" ht="10.32" customHeight="1">
      <c r="B81" s="36"/>
      <c r="C81" s="37"/>
      <c r="D81" s="37"/>
      <c r="E81" s="37"/>
      <c r="F81" s="37"/>
      <c r="G81" s="37"/>
      <c r="H81" s="37"/>
      <c r="I81" s="130"/>
      <c r="J81" s="37"/>
      <c r="K81" s="37"/>
      <c r="L81" s="41"/>
    </row>
    <row r="82" s="9" customFormat="1" ht="29.28" customHeight="1">
      <c r="B82" s="178"/>
      <c r="C82" s="179" t="s">
        <v>132</v>
      </c>
      <c r="D82" s="180" t="s">
        <v>59</v>
      </c>
      <c r="E82" s="180" t="s">
        <v>55</v>
      </c>
      <c r="F82" s="180" t="s">
        <v>56</v>
      </c>
      <c r="G82" s="180" t="s">
        <v>133</v>
      </c>
      <c r="H82" s="180" t="s">
        <v>134</v>
      </c>
      <c r="I82" s="181" t="s">
        <v>135</v>
      </c>
      <c r="J82" s="180" t="s">
        <v>124</v>
      </c>
      <c r="K82" s="182" t="s">
        <v>136</v>
      </c>
      <c r="L82" s="183"/>
      <c r="M82" s="86" t="s">
        <v>1</v>
      </c>
      <c r="N82" s="87" t="s">
        <v>44</v>
      </c>
      <c r="O82" s="87" t="s">
        <v>137</v>
      </c>
      <c r="P82" s="87" t="s">
        <v>138</v>
      </c>
      <c r="Q82" s="87" t="s">
        <v>139</v>
      </c>
      <c r="R82" s="87" t="s">
        <v>140</v>
      </c>
      <c r="S82" s="87" t="s">
        <v>141</v>
      </c>
      <c r="T82" s="88" t="s">
        <v>142</v>
      </c>
    </row>
    <row r="83" s="1" customFormat="1" ht="22.8" customHeight="1">
      <c r="B83" s="36"/>
      <c r="C83" s="93" t="s">
        <v>143</v>
      </c>
      <c r="D83" s="37"/>
      <c r="E83" s="37"/>
      <c r="F83" s="37"/>
      <c r="G83" s="37"/>
      <c r="H83" s="37"/>
      <c r="I83" s="130"/>
      <c r="J83" s="184">
        <f>BK83</f>
        <v>0</v>
      </c>
      <c r="K83" s="37"/>
      <c r="L83" s="41"/>
      <c r="M83" s="89"/>
      <c r="N83" s="90"/>
      <c r="O83" s="90"/>
      <c r="P83" s="185">
        <f>P84</f>
        <v>0</v>
      </c>
      <c r="Q83" s="90"/>
      <c r="R83" s="185">
        <f>R84</f>
        <v>296.45377000000002</v>
      </c>
      <c r="S83" s="90"/>
      <c r="T83" s="186">
        <f>T84</f>
        <v>0</v>
      </c>
      <c r="AT83" s="15" t="s">
        <v>73</v>
      </c>
      <c r="AU83" s="15" t="s">
        <v>126</v>
      </c>
      <c r="BK83" s="187">
        <f>BK84</f>
        <v>0</v>
      </c>
    </row>
    <row r="84" s="10" customFormat="1" ht="25.92" customHeight="1">
      <c r="B84" s="188"/>
      <c r="C84" s="189"/>
      <c r="D84" s="190" t="s">
        <v>73</v>
      </c>
      <c r="E84" s="191" t="s">
        <v>144</v>
      </c>
      <c r="F84" s="191" t="s">
        <v>145</v>
      </c>
      <c r="G84" s="189"/>
      <c r="H84" s="189"/>
      <c r="I84" s="192"/>
      <c r="J84" s="193">
        <f>BK84</f>
        <v>0</v>
      </c>
      <c r="K84" s="189"/>
      <c r="L84" s="194"/>
      <c r="M84" s="195"/>
      <c r="N84" s="196"/>
      <c r="O84" s="196"/>
      <c r="P84" s="197">
        <f>P85+P104+P111</f>
        <v>0</v>
      </c>
      <c r="Q84" s="196"/>
      <c r="R84" s="197">
        <f>R85+R104+R111</f>
        <v>296.45377000000002</v>
      </c>
      <c r="S84" s="196"/>
      <c r="T84" s="198">
        <f>T85+T104+T111</f>
        <v>0</v>
      </c>
      <c r="AR84" s="199" t="s">
        <v>21</v>
      </c>
      <c r="AT84" s="200" t="s">
        <v>73</v>
      </c>
      <c r="AU84" s="200" t="s">
        <v>74</v>
      </c>
      <c r="AY84" s="199" t="s">
        <v>146</v>
      </c>
      <c r="BK84" s="201">
        <f>BK85+BK104+BK111</f>
        <v>0</v>
      </c>
    </row>
    <row r="85" s="10" customFormat="1" ht="22.8" customHeight="1">
      <c r="B85" s="188"/>
      <c r="C85" s="189"/>
      <c r="D85" s="190" t="s">
        <v>73</v>
      </c>
      <c r="E85" s="202" t="s">
        <v>266</v>
      </c>
      <c r="F85" s="202" t="s">
        <v>267</v>
      </c>
      <c r="G85" s="189"/>
      <c r="H85" s="189"/>
      <c r="I85" s="192"/>
      <c r="J85" s="203">
        <f>BK85</f>
        <v>0</v>
      </c>
      <c r="K85" s="189"/>
      <c r="L85" s="194"/>
      <c r="M85" s="195"/>
      <c r="N85" s="196"/>
      <c r="O85" s="196"/>
      <c r="P85" s="197">
        <f>SUM(P86:P103)</f>
        <v>0</v>
      </c>
      <c r="Q85" s="196"/>
      <c r="R85" s="197">
        <f>SUM(R86:R103)</f>
        <v>293.84527000000003</v>
      </c>
      <c r="S85" s="196"/>
      <c r="T85" s="198">
        <f>SUM(T86:T103)</f>
        <v>0</v>
      </c>
      <c r="AR85" s="199" t="s">
        <v>21</v>
      </c>
      <c r="AT85" s="200" t="s">
        <v>73</v>
      </c>
      <c r="AU85" s="200" t="s">
        <v>21</v>
      </c>
      <c r="AY85" s="199" t="s">
        <v>146</v>
      </c>
      <c r="BK85" s="201">
        <f>SUM(BK86:BK103)</f>
        <v>0</v>
      </c>
    </row>
    <row r="86" s="1" customFormat="1" ht="16.5" customHeight="1">
      <c r="B86" s="36"/>
      <c r="C86" s="204" t="s">
        <v>21</v>
      </c>
      <c r="D86" s="204" t="s">
        <v>148</v>
      </c>
      <c r="E86" s="205" t="s">
        <v>268</v>
      </c>
      <c r="F86" s="206" t="s">
        <v>269</v>
      </c>
      <c r="G86" s="207" t="s">
        <v>102</v>
      </c>
      <c r="H86" s="208">
        <v>330</v>
      </c>
      <c r="I86" s="209"/>
      <c r="J86" s="210">
        <f>ROUND(I86*H86,2)</f>
        <v>0</v>
      </c>
      <c r="K86" s="206" t="s">
        <v>151</v>
      </c>
      <c r="L86" s="41"/>
      <c r="M86" s="211" t="s">
        <v>1</v>
      </c>
      <c r="N86" s="212" t="s">
        <v>45</v>
      </c>
      <c r="O86" s="77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AR86" s="15" t="s">
        <v>152</v>
      </c>
      <c r="AT86" s="15" t="s">
        <v>148</v>
      </c>
      <c r="AU86" s="15" t="s">
        <v>83</v>
      </c>
      <c r="AY86" s="15" t="s">
        <v>146</v>
      </c>
      <c r="BE86" s="215">
        <f>IF(N86="základní",J86,0)</f>
        <v>0</v>
      </c>
      <c r="BF86" s="215">
        <f>IF(N86="snížená",J86,0)</f>
        <v>0</v>
      </c>
      <c r="BG86" s="215">
        <f>IF(N86="zákl. přenesená",J86,0)</f>
        <v>0</v>
      </c>
      <c r="BH86" s="215">
        <f>IF(N86="sníž. přenesená",J86,0)</f>
        <v>0</v>
      </c>
      <c r="BI86" s="215">
        <f>IF(N86="nulová",J86,0)</f>
        <v>0</v>
      </c>
      <c r="BJ86" s="15" t="s">
        <v>21</v>
      </c>
      <c r="BK86" s="215">
        <f>ROUND(I86*H86,2)</f>
        <v>0</v>
      </c>
      <c r="BL86" s="15" t="s">
        <v>152</v>
      </c>
      <c r="BM86" s="15" t="s">
        <v>270</v>
      </c>
    </row>
    <row r="87" s="11" customFormat="1">
      <c r="B87" s="216"/>
      <c r="C87" s="217"/>
      <c r="D87" s="218" t="s">
        <v>154</v>
      </c>
      <c r="E87" s="219" t="s">
        <v>1</v>
      </c>
      <c r="F87" s="220" t="s">
        <v>256</v>
      </c>
      <c r="G87" s="217"/>
      <c r="H87" s="221">
        <v>330</v>
      </c>
      <c r="I87" s="222"/>
      <c r="J87" s="217"/>
      <c r="K87" s="217"/>
      <c r="L87" s="223"/>
      <c r="M87" s="224"/>
      <c r="N87" s="225"/>
      <c r="O87" s="225"/>
      <c r="P87" s="225"/>
      <c r="Q87" s="225"/>
      <c r="R87" s="225"/>
      <c r="S87" s="225"/>
      <c r="T87" s="226"/>
      <c r="AT87" s="227" t="s">
        <v>154</v>
      </c>
      <c r="AU87" s="227" t="s">
        <v>83</v>
      </c>
      <c r="AV87" s="11" t="s">
        <v>83</v>
      </c>
      <c r="AW87" s="11" t="s">
        <v>36</v>
      </c>
      <c r="AX87" s="11" t="s">
        <v>21</v>
      </c>
      <c r="AY87" s="227" t="s">
        <v>146</v>
      </c>
    </row>
    <row r="88" s="1" customFormat="1" ht="16.5" customHeight="1">
      <c r="B88" s="36"/>
      <c r="C88" s="204" t="s">
        <v>83</v>
      </c>
      <c r="D88" s="204" t="s">
        <v>148</v>
      </c>
      <c r="E88" s="205" t="s">
        <v>271</v>
      </c>
      <c r="F88" s="206" t="s">
        <v>272</v>
      </c>
      <c r="G88" s="207" t="s">
        <v>102</v>
      </c>
      <c r="H88" s="208">
        <v>330</v>
      </c>
      <c r="I88" s="209"/>
      <c r="J88" s="210">
        <f>ROUND(I88*H88,2)</f>
        <v>0</v>
      </c>
      <c r="K88" s="206" t="s">
        <v>151</v>
      </c>
      <c r="L88" s="41"/>
      <c r="M88" s="211" t="s">
        <v>1</v>
      </c>
      <c r="N88" s="212" t="s">
        <v>45</v>
      </c>
      <c r="O88" s="77"/>
      <c r="P88" s="213">
        <f>O88*H88</f>
        <v>0</v>
      </c>
      <c r="Q88" s="213">
        <v>0.378</v>
      </c>
      <c r="R88" s="213">
        <f>Q88*H88</f>
        <v>124.74</v>
      </c>
      <c r="S88" s="213">
        <v>0</v>
      </c>
      <c r="T88" s="214">
        <f>S88*H88</f>
        <v>0</v>
      </c>
      <c r="AR88" s="15" t="s">
        <v>152</v>
      </c>
      <c r="AT88" s="15" t="s">
        <v>148</v>
      </c>
      <c r="AU88" s="15" t="s">
        <v>83</v>
      </c>
      <c r="AY88" s="15" t="s">
        <v>146</v>
      </c>
      <c r="BE88" s="215">
        <f>IF(N88="základní",J88,0)</f>
        <v>0</v>
      </c>
      <c r="BF88" s="215">
        <f>IF(N88="snížená",J88,0)</f>
        <v>0</v>
      </c>
      <c r="BG88" s="215">
        <f>IF(N88="zákl. přenesená",J88,0)</f>
        <v>0</v>
      </c>
      <c r="BH88" s="215">
        <f>IF(N88="sníž. přenesená",J88,0)</f>
        <v>0</v>
      </c>
      <c r="BI88" s="215">
        <f>IF(N88="nulová",J88,0)</f>
        <v>0</v>
      </c>
      <c r="BJ88" s="15" t="s">
        <v>21</v>
      </c>
      <c r="BK88" s="215">
        <f>ROUND(I88*H88,2)</f>
        <v>0</v>
      </c>
      <c r="BL88" s="15" t="s">
        <v>152</v>
      </c>
      <c r="BM88" s="15" t="s">
        <v>273</v>
      </c>
    </row>
    <row r="89" s="11" customFormat="1">
      <c r="B89" s="216"/>
      <c r="C89" s="217"/>
      <c r="D89" s="218" t="s">
        <v>154</v>
      </c>
      <c r="E89" s="219" t="s">
        <v>1</v>
      </c>
      <c r="F89" s="220" t="s">
        <v>256</v>
      </c>
      <c r="G89" s="217"/>
      <c r="H89" s="221">
        <v>330</v>
      </c>
      <c r="I89" s="222"/>
      <c r="J89" s="217"/>
      <c r="K89" s="217"/>
      <c r="L89" s="223"/>
      <c r="M89" s="224"/>
      <c r="N89" s="225"/>
      <c r="O89" s="225"/>
      <c r="P89" s="225"/>
      <c r="Q89" s="225"/>
      <c r="R89" s="225"/>
      <c r="S89" s="225"/>
      <c r="T89" s="226"/>
      <c r="AT89" s="227" t="s">
        <v>154</v>
      </c>
      <c r="AU89" s="227" t="s">
        <v>83</v>
      </c>
      <c r="AV89" s="11" t="s">
        <v>83</v>
      </c>
      <c r="AW89" s="11" t="s">
        <v>36</v>
      </c>
      <c r="AX89" s="11" t="s">
        <v>21</v>
      </c>
      <c r="AY89" s="227" t="s">
        <v>146</v>
      </c>
    </row>
    <row r="90" s="1" customFormat="1" ht="16.5" customHeight="1">
      <c r="B90" s="36"/>
      <c r="C90" s="204" t="s">
        <v>99</v>
      </c>
      <c r="D90" s="204" t="s">
        <v>148</v>
      </c>
      <c r="E90" s="205" t="s">
        <v>274</v>
      </c>
      <c r="F90" s="206" t="s">
        <v>275</v>
      </c>
      <c r="G90" s="207" t="s">
        <v>102</v>
      </c>
      <c r="H90" s="208">
        <v>330</v>
      </c>
      <c r="I90" s="209"/>
      <c r="J90" s="210">
        <f>ROUND(I90*H90,2)</f>
        <v>0</v>
      </c>
      <c r="K90" s="206" t="s">
        <v>151</v>
      </c>
      <c r="L90" s="41"/>
      <c r="M90" s="211" t="s">
        <v>1</v>
      </c>
      <c r="N90" s="212" t="s">
        <v>45</v>
      </c>
      <c r="O90" s="77"/>
      <c r="P90" s="213">
        <f>O90*H90</f>
        <v>0</v>
      </c>
      <c r="Q90" s="213">
        <v>0.080960000000000004</v>
      </c>
      <c r="R90" s="213">
        <f>Q90*H90</f>
        <v>26.716800000000003</v>
      </c>
      <c r="S90" s="213">
        <v>0</v>
      </c>
      <c r="T90" s="214">
        <f>S90*H90</f>
        <v>0</v>
      </c>
      <c r="AR90" s="15" t="s">
        <v>152</v>
      </c>
      <c r="AT90" s="15" t="s">
        <v>148</v>
      </c>
      <c r="AU90" s="15" t="s">
        <v>83</v>
      </c>
      <c r="AY90" s="15" t="s">
        <v>146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5" t="s">
        <v>21</v>
      </c>
      <c r="BK90" s="215">
        <f>ROUND(I90*H90,2)</f>
        <v>0</v>
      </c>
      <c r="BL90" s="15" t="s">
        <v>152</v>
      </c>
      <c r="BM90" s="15" t="s">
        <v>276</v>
      </c>
    </row>
    <row r="91" s="11" customFormat="1">
      <c r="B91" s="216"/>
      <c r="C91" s="217"/>
      <c r="D91" s="218" t="s">
        <v>154</v>
      </c>
      <c r="E91" s="219" t="s">
        <v>1</v>
      </c>
      <c r="F91" s="220" t="s">
        <v>256</v>
      </c>
      <c r="G91" s="217"/>
      <c r="H91" s="221">
        <v>330</v>
      </c>
      <c r="I91" s="222"/>
      <c r="J91" s="217"/>
      <c r="K91" s="217"/>
      <c r="L91" s="223"/>
      <c r="M91" s="224"/>
      <c r="N91" s="225"/>
      <c r="O91" s="225"/>
      <c r="P91" s="225"/>
      <c r="Q91" s="225"/>
      <c r="R91" s="225"/>
      <c r="S91" s="225"/>
      <c r="T91" s="226"/>
      <c r="AT91" s="227" t="s">
        <v>154</v>
      </c>
      <c r="AU91" s="227" t="s">
        <v>83</v>
      </c>
      <c r="AV91" s="11" t="s">
        <v>83</v>
      </c>
      <c r="AW91" s="11" t="s">
        <v>36</v>
      </c>
      <c r="AX91" s="11" t="s">
        <v>21</v>
      </c>
      <c r="AY91" s="227" t="s">
        <v>146</v>
      </c>
    </row>
    <row r="92" s="1" customFormat="1" ht="22.5" customHeight="1">
      <c r="B92" s="36"/>
      <c r="C92" s="204" t="s">
        <v>152</v>
      </c>
      <c r="D92" s="204" t="s">
        <v>148</v>
      </c>
      <c r="E92" s="205" t="s">
        <v>277</v>
      </c>
      <c r="F92" s="206" t="s">
        <v>278</v>
      </c>
      <c r="G92" s="207" t="s">
        <v>102</v>
      </c>
      <c r="H92" s="208">
        <v>330</v>
      </c>
      <c r="I92" s="209"/>
      <c r="J92" s="210">
        <f>ROUND(I92*H92,2)</f>
        <v>0</v>
      </c>
      <c r="K92" s="206" t="s">
        <v>151</v>
      </c>
      <c r="L92" s="41"/>
      <c r="M92" s="211" t="s">
        <v>1</v>
      </c>
      <c r="N92" s="212" t="s">
        <v>45</v>
      </c>
      <c r="O92" s="77"/>
      <c r="P92" s="213">
        <f>O92*H92</f>
        <v>0</v>
      </c>
      <c r="Q92" s="213">
        <v>0.1837</v>
      </c>
      <c r="R92" s="213">
        <f>Q92*H92</f>
        <v>60.621000000000002</v>
      </c>
      <c r="S92" s="213">
        <v>0</v>
      </c>
      <c r="T92" s="214">
        <f>S92*H92</f>
        <v>0</v>
      </c>
      <c r="AR92" s="15" t="s">
        <v>152</v>
      </c>
      <c r="AT92" s="15" t="s">
        <v>148</v>
      </c>
      <c r="AU92" s="15" t="s">
        <v>83</v>
      </c>
      <c r="AY92" s="15" t="s">
        <v>146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15" t="s">
        <v>21</v>
      </c>
      <c r="BK92" s="215">
        <f>ROUND(I92*H92,2)</f>
        <v>0</v>
      </c>
      <c r="BL92" s="15" t="s">
        <v>152</v>
      </c>
      <c r="BM92" s="15" t="s">
        <v>279</v>
      </c>
    </row>
    <row r="93" s="11" customFormat="1">
      <c r="B93" s="216"/>
      <c r="C93" s="217"/>
      <c r="D93" s="218" t="s">
        <v>154</v>
      </c>
      <c r="E93" s="219" t="s">
        <v>1</v>
      </c>
      <c r="F93" s="220" t="s">
        <v>256</v>
      </c>
      <c r="G93" s="217"/>
      <c r="H93" s="221">
        <v>330</v>
      </c>
      <c r="I93" s="222"/>
      <c r="J93" s="217"/>
      <c r="K93" s="217"/>
      <c r="L93" s="223"/>
      <c r="M93" s="224"/>
      <c r="N93" s="225"/>
      <c r="O93" s="225"/>
      <c r="P93" s="225"/>
      <c r="Q93" s="225"/>
      <c r="R93" s="225"/>
      <c r="S93" s="225"/>
      <c r="T93" s="226"/>
      <c r="AT93" s="227" t="s">
        <v>154</v>
      </c>
      <c r="AU93" s="227" t="s">
        <v>83</v>
      </c>
      <c r="AV93" s="11" t="s">
        <v>83</v>
      </c>
      <c r="AW93" s="11" t="s">
        <v>36</v>
      </c>
      <c r="AX93" s="11" t="s">
        <v>21</v>
      </c>
      <c r="AY93" s="227" t="s">
        <v>146</v>
      </c>
    </row>
    <row r="94" s="1" customFormat="1" ht="33.75" customHeight="1">
      <c r="B94" s="36"/>
      <c r="C94" s="204" t="s">
        <v>166</v>
      </c>
      <c r="D94" s="204" t="s">
        <v>148</v>
      </c>
      <c r="E94" s="205" t="s">
        <v>280</v>
      </c>
      <c r="F94" s="206" t="s">
        <v>281</v>
      </c>
      <c r="G94" s="207" t="s">
        <v>252</v>
      </c>
      <c r="H94" s="208">
        <v>159.5</v>
      </c>
      <c r="I94" s="209"/>
      <c r="J94" s="210">
        <f>ROUND(I94*H94,2)</f>
        <v>0</v>
      </c>
      <c r="K94" s="206" t="s">
        <v>151</v>
      </c>
      <c r="L94" s="41"/>
      <c r="M94" s="211" t="s">
        <v>1</v>
      </c>
      <c r="N94" s="212" t="s">
        <v>45</v>
      </c>
      <c r="O94" s="77"/>
      <c r="P94" s="213">
        <f>O94*H94</f>
        <v>0</v>
      </c>
      <c r="Q94" s="213">
        <v>0.089779999999999999</v>
      </c>
      <c r="R94" s="213">
        <f>Q94*H94</f>
        <v>14.31991</v>
      </c>
      <c r="S94" s="213">
        <v>0</v>
      </c>
      <c r="T94" s="214">
        <f>S94*H94</f>
        <v>0</v>
      </c>
      <c r="AR94" s="15" t="s">
        <v>152</v>
      </c>
      <c r="AT94" s="15" t="s">
        <v>148</v>
      </c>
      <c r="AU94" s="15" t="s">
        <v>83</v>
      </c>
      <c r="AY94" s="15" t="s">
        <v>146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5" t="s">
        <v>21</v>
      </c>
      <c r="BK94" s="215">
        <f>ROUND(I94*H94,2)</f>
        <v>0</v>
      </c>
      <c r="BL94" s="15" t="s">
        <v>152</v>
      </c>
      <c r="BM94" s="15" t="s">
        <v>282</v>
      </c>
    </row>
    <row r="95" s="11" customFormat="1">
      <c r="B95" s="216"/>
      <c r="C95" s="217"/>
      <c r="D95" s="218" t="s">
        <v>154</v>
      </c>
      <c r="E95" s="219" t="s">
        <v>1</v>
      </c>
      <c r="F95" s="220" t="s">
        <v>283</v>
      </c>
      <c r="G95" s="217"/>
      <c r="H95" s="221">
        <v>159.5</v>
      </c>
      <c r="I95" s="222"/>
      <c r="J95" s="217"/>
      <c r="K95" s="217"/>
      <c r="L95" s="223"/>
      <c r="M95" s="224"/>
      <c r="N95" s="225"/>
      <c r="O95" s="225"/>
      <c r="P95" s="225"/>
      <c r="Q95" s="225"/>
      <c r="R95" s="225"/>
      <c r="S95" s="225"/>
      <c r="T95" s="226"/>
      <c r="AT95" s="227" t="s">
        <v>154</v>
      </c>
      <c r="AU95" s="227" t="s">
        <v>83</v>
      </c>
      <c r="AV95" s="11" t="s">
        <v>83</v>
      </c>
      <c r="AW95" s="11" t="s">
        <v>36</v>
      </c>
      <c r="AX95" s="11" t="s">
        <v>21</v>
      </c>
      <c r="AY95" s="227" t="s">
        <v>146</v>
      </c>
    </row>
    <row r="96" s="1" customFormat="1" ht="22.5" customHeight="1">
      <c r="B96" s="36"/>
      <c r="C96" s="244" t="s">
        <v>170</v>
      </c>
      <c r="D96" s="244" t="s">
        <v>284</v>
      </c>
      <c r="E96" s="245" t="s">
        <v>285</v>
      </c>
      <c r="F96" s="246" t="s">
        <v>286</v>
      </c>
      <c r="G96" s="247" t="s">
        <v>192</v>
      </c>
      <c r="H96" s="248">
        <v>66.480000000000004</v>
      </c>
      <c r="I96" s="249"/>
      <c r="J96" s="250">
        <f>ROUND(I96*H96,2)</f>
        <v>0</v>
      </c>
      <c r="K96" s="246" t="s">
        <v>151</v>
      </c>
      <c r="L96" s="251"/>
      <c r="M96" s="252" t="s">
        <v>1</v>
      </c>
      <c r="N96" s="253" t="s">
        <v>45</v>
      </c>
      <c r="O96" s="77"/>
      <c r="P96" s="213">
        <f>O96*H96</f>
        <v>0</v>
      </c>
      <c r="Q96" s="213">
        <v>1</v>
      </c>
      <c r="R96" s="213">
        <f>Q96*H96</f>
        <v>66.480000000000004</v>
      </c>
      <c r="S96" s="213">
        <v>0</v>
      </c>
      <c r="T96" s="214">
        <f>S96*H96</f>
        <v>0</v>
      </c>
      <c r="AR96" s="15" t="s">
        <v>179</v>
      </c>
      <c r="AT96" s="15" t="s">
        <v>284</v>
      </c>
      <c r="AU96" s="15" t="s">
        <v>83</v>
      </c>
      <c r="AY96" s="15" t="s">
        <v>146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5" t="s">
        <v>21</v>
      </c>
      <c r="BK96" s="215">
        <f>ROUND(I96*H96,2)</f>
        <v>0</v>
      </c>
      <c r="BL96" s="15" t="s">
        <v>152</v>
      </c>
      <c r="BM96" s="15" t="s">
        <v>287</v>
      </c>
    </row>
    <row r="97" s="11" customFormat="1">
      <c r="B97" s="216"/>
      <c r="C97" s="217"/>
      <c r="D97" s="218" t="s">
        <v>154</v>
      </c>
      <c r="E97" s="219" t="s">
        <v>1</v>
      </c>
      <c r="F97" s="220" t="s">
        <v>288</v>
      </c>
      <c r="G97" s="217"/>
      <c r="H97" s="221">
        <v>66.480000000000004</v>
      </c>
      <c r="I97" s="222"/>
      <c r="J97" s="217"/>
      <c r="K97" s="217"/>
      <c r="L97" s="223"/>
      <c r="M97" s="224"/>
      <c r="N97" s="225"/>
      <c r="O97" s="225"/>
      <c r="P97" s="225"/>
      <c r="Q97" s="225"/>
      <c r="R97" s="225"/>
      <c r="S97" s="225"/>
      <c r="T97" s="226"/>
      <c r="AT97" s="227" t="s">
        <v>154</v>
      </c>
      <c r="AU97" s="227" t="s">
        <v>83</v>
      </c>
      <c r="AV97" s="11" t="s">
        <v>83</v>
      </c>
      <c r="AW97" s="11" t="s">
        <v>36</v>
      </c>
      <c r="AX97" s="11" t="s">
        <v>21</v>
      </c>
      <c r="AY97" s="227" t="s">
        <v>146</v>
      </c>
    </row>
    <row r="98" s="1" customFormat="1" ht="16.5" customHeight="1">
      <c r="B98" s="36"/>
      <c r="C98" s="204" t="s">
        <v>174</v>
      </c>
      <c r="D98" s="204" t="s">
        <v>148</v>
      </c>
      <c r="E98" s="205" t="s">
        <v>289</v>
      </c>
      <c r="F98" s="206" t="s">
        <v>290</v>
      </c>
      <c r="G98" s="207" t="s">
        <v>252</v>
      </c>
      <c r="H98" s="208">
        <v>33</v>
      </c>
      <c r="I98" s="209"/>
      <c r="J98" s="210">
        <f>ROUND(I98*H98,2)</f>
        <v>0</v>
      </c>
      <c r="K98" s="206" t="s">
        <v>151</v>
      </c>
      <c r="L98" s="41"/>
      <c r="M98" s="211" t="s">
        <v>1</v>
      </c>
      <c r="N98" s="212" t="s">
        <v>45</v>
      </c>
      <c r="O98" s="77"/>
      <c r="P98" s="213">
        <f>O98*H98</f>
        <v>0</v>
      </c>
      <c r="Q98" s="213">
        <v>0.029219999999999999</v>
      </c>
      <c r="R98" s="213">
        <f>Q98*H98</f>
        <v>0.96426000000000001</v>
      </c>
      <c r="S98" s="213">
        <v>0</v>
      </c>
      <c r="T98" s="214">
        <f>S98*H98</f>
        <v>0</v>
      </c>
      <c r="AR98" s="15" t="s">
        <v>152</v>
      </c>
      <c r="AT98" s="15" t="s">
        <v>148</v>
      </c>
      <c r="AU98" s="15" t="s">
        <v>83</v>
      </c>
      <c r="AY98" s="15" t="s">
        <v>146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5" t="s">
        <v>21</v>
      </c>
      <c r="BK98" s="215">
        <f>ROUND(I98*H98,2)</f>
        <v>0</v>
      </c>
      <c r="BL98" s="15" t="s">
        <v>152</v>
      </c>
      <c r="BM98" s="15" t="s">
        <v>291</v>
      </c>
    </row>
    <row r="99" s="11" customFormat="1">
      <c r="B99" s="216"/>
      <c r="C99" s="217"/>
      <c r="D99" s="218" t="s">
        <v>154</v>
      </c>
      <c r="E99" s="219" t="s">
        <v>1</v>
      </c>
      <c r="F99" s="220" t="s">
        <v>250</v>
      </c>
      <c r="G99" s="217"/>
      <c r="H99" s="221">
        <v>33</v>
      </c>
      <c r="I99" s="222"/>
      <c r="J99" s="217"/>
      <c r="K99" s="217"/>
      <c r="L99" s="223"/>
      <c r="M99" s="224"/>
      <c r="N99" s="225"/>
      <c r="O99" s="225"/>
      <c r="P99" s="225"/>
      <c r="Q99" s="225"/>
      <c r="R99" s="225"/>
      <c r="S99" s="225"/>
      <c r="T99" s="226"/>
      <c r="AT99" s="227" t="s">
        <v>154</v>
      </c>
      <c r="AU99" s="227" t="s">
        <v>83</v>
      </c>
      <c r="AV99" s="11" t="s">
        <v>83</v>
      </c>
      <c r="AW99" s="11" t="s">
        <v>36</v>
      </c>
      <c r="AX99" s="11" t="s">
        <v>21</v>
      </c>
      <c r="AY99" s="227" t="s">
        <v>146</v>
      </c>
    </row>
    <row r="100" s="1" customFormat="1" ht="16.5" customHeight="1">
      <c r="B100" s="36"/>
      <c r="C100" s="244" t="s">
        <v>179</v>
      </c>
      <c r="D100" s="244" t="s">
        <v>284</v>
      </c>
      <c r="E100" s="245" t="s">
        <v>292</v>
      </c>
      <c r="F100" s="246" t="s">
        <v>293</v>
      </c>
      <c r="G100" s="247" t="s">
        <v>252</v>
      </c>
      <c r="H100" s="248">
        <v>33</v>
      </c>
      <c r="I100" s="249"/>
      <c r="J100" s="250">
        <f>ROUND(I100*H100,2)</f>
        <v>0</v>
      </c>
      <c r="K100" s="246" t="s">
        <v>151</v>
      </c>
      <c r="L100" s="251"/>
      <c r="M100" s="252" t="s">
        <v>1</v>
      </c>
      <c r="N100" s="253" t="s">
        <v>45</v>
      </c>
      <c r="O100" s="77"/>
      <c r="P100" s="213">
        <f>O100*H100</f>
        <v>0</v>
      </c>
      <c r="Q100" s="213">
        <v>0.00010000000000000001</v>
      </c>
      <c r="R100" s="213">
        <f>Q100*H100</f>
        <v>0.0033</v>
      </c>
      <c r="S100" s="213">
        <v>0</v>
      </c>
      <c r="T100" s="214">
        <f>S100*H100</f>
        <v>0</v>
      </c>
      <c r="AR100" s="15" t="s">
        <v>179</v>
      </c>
      <c r="AT100" s="15" t="s">
        <v>284</v>
      </c>
      <c r="AU100" s="15" t="s">
        <v>83</v>
      </c>
      <c r="AY100" s="15" t="s">
        <v>146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5" t="s">
        <v>21</v>
      </c>
      <c r="BK100" s="215">
        <f>ROUND(I100*H100,2)</f>
        <v>0</v>
      </c>
      <c r="BL100" s="15" t="s">
        <v>152</v>
      </c>
      <c r="BM100" s="15" t="s">
        <v>294</v>
      </c>
    </row>
    <row r="101" s="11" customFormat="1">
      <c r="B101" s="216"/>
      <c r="C101" s="217"/>
      <c r="D101" s="218" t="s">
        <v>154</v>
      </c>
      <c r="E101" s="219" t="s">
        <v>1</v>
      </c>
      <c r="F101" s="220" t="s">
        <v>250</v>
      </c>
      <c r="G101" s="217"/>
      <c r="H101" s="221">
        <v>33</v>
      </c>
      <c r="I101" s="222"/>
      <c r="J101" s="217"/>
      <c r="K101" s="217"/>
      <c r="L101" s="223"/>
      <c r="M101" s="224"/>
      <c r="N101" s="225"/>
      <c r="O101" s="225"/>
      <c r="P101" s="225"/>
      <c r="Q101" s="225"/>
      <c r="R101" s="225"/>
      <c r="S101" s="225"/>
      <c r="T101" s="226"/>
      <c r="AT101" s="227" t="s">
        <v>154</v>
      </c>
      <c r="AU101" s="227" t="s">
        <v>83</v>
      </c>
      <c r="AV101" s="11" t="s">
        <v>83</v>
      </c>
      <c r="AW101" s="11" t="s">
        <v>36</v>
      </c>
      <c r="AX101" s="11" t="s">
        <v>21</v>
      </c>
      <c r="AY101" s="227" t="s">
        <v>146</v>
      </c>
    </row>
    <row r="102" s="1" customFormat="1" ht="22.5" customHeight="1">
      <c r="B102" s="36"/>
      <c r="C102" s="204" t="s">
        <v>189</v>
      </c>
      <c r="D102" s="204" t="s">
        <v>148</v>
      </c>
      <c r="E102" s="205" t="s">
        <v>295</v>
      </c>
      <c r="F102" s="206" t="s">
        <v>296</v>
      </c>
      <c r="G102" s="207" t="s">
        <v>98</v>
      </c>
      <c r="H102" s="208">
        <v>8.25</v>
      </c>
      <c r="I102" s="209"/>
      <c r="J102" s="210">
        <f>ROUND(I102*H102,2)</f>
        <v>0</v>
      </c>
      <c r="K102" s="206" t="s">
        <v>151</v>
      </c>
      <c r="L102" s="41"/>
      <c r="M102" s="211" t="s">
        <v>1</v>
      </c>
      <c r="N102" s="212" t="s">
        <v>45</v>
      </c>
      <c r="O102" s="77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AR102" s="15" t="s">
        <v>152</v>
      </c>
      <c r="AT102" s="15" t="s">
        <v>148</v>
      </c>
      <c r="AU102" s="15" t="s">
        <v>83</v>
      </c>
      <c r="AY102" s="15" t="s">
        <v>146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5" t="s">
        <v>21</v>
      </c>
      <c r="BK102" s="215">
        <f>ROUND(I102*H102,2)</f>
        <v>0</v>
      </c>
      <c r="BL102" s="15" t="s">
        <v>152</v>
      </c>
      <c r="BM102" s="15" t="s">
        <v>297</v>
      </c>
    </row>
    <row r="103" s="11" customFormat="1">
      <c r="B103" s="216"/>
      <c r="C103" s="217"/>
      <c r="D103" s="218" t="s">
        <v>154</v>
      </c>
      <c r="E103" s="219" t="s">
        <v>1</v>
      </c>
      <c r="F103" s="220" t="s">
        <v>298</v>
      </c>
      <c r="G103" s="217"/>
      <c r="H103" s="221">
        <v>8.25</v>
      </c>
      <c r="I103" s="222"/>
      <c r="J103" s="217"/>
      <c r="K103" s="217"/>
      <c r="L103" s="223"/>
      <c r="M103" s="224"/>
      <c r="N103" s="225"/>
      <c r="O103" s="225"/>
      <c r="P103" s="225"/>
      <c r="Q103" s="225"/>
      <c r="R103" s="225"/>
      <c r="S103" s="225"/>
      <c r="T103" s="226"/>
      <c r="AT103" s="227" t="s">
        <v>154</v>
      </c>
      <c r="AU103" s="227" t="s">
        <v>83</v>
      </c>
      <c r="AV103" s="11" t="s">
        <v>83</v>
      </c>
      <c r="AW103" s="11" t="s">
        <v>36</v>
      </c>
      <c r="AX103" s="11" t="s">
        <v>21</v>
      </c>
      <c r="AY103" s="227" t="s">
        <v>146</v>
      </c>
    </row>
    <row r="104" s="10" customFormat="1" ht="22.8" customHeight="1">
      <c r="B104" s="188"/>
      <c r="C104" s="189"/>
      <c r="D104" s="190" t="s">
        <v>73</v>
      </c>
      <c r="E104" s="202" t="s">
        <v>299</v>
      </c>
      <c r="F104" s="202" t="s">
        <v>300</v>
      </c>
      <c r="G104" s="189"/>
      <c r="H104" s="189"/>
      <c r="I104" s="192"/>
      <c r="J104" s="203">
        <f>BK104</f>
        <v>0</v>
      </c>
      <c r="K104" s="189"/>
      <c r="L104" s="194"/>
      <c r="M104" s="195"/>
      <c r="N104" s="196"/>
      <c r="O104" s="196"/>
      <c r="P104" s="197">
        <f>SUM(P105:P110)</f>
        <v>0</v>
      </c>
      <c r="Q104" s="196"/>
      <c r="R104" s="197">
        <f>SUM(R105:R110)</f>
        <v>2.6085000000000003</v>
      </c>
      <c r="S104" s="196"/>
      <c r="T104" s="198">
        <f>SUM(T105:T110)</f>
        <v>0</v>
      </c>
      <c r="AR104" s="199" t="s">
        <v>152</v>
      </c>
      <c r="AT104" s="200" t="s">
        <v>73</v>
      </c>
      <c r="AU104" s="200" t="s">
        <v>21</v>
      </c>
      <c r="AY104" s="199" t="s">
        <v>146</v>
      </c>
      <c r="BK104" s="201">
        <f>SUM(BK105:BK110)</f>
        <v>0</v>
      </c>
    </row>
    <row r="105" s="1" customFormat="1" ht="16.5" customHeight="1">
      <c r="B105" s="36"/>
      <c r="C105" s="204" t="s">
        <v>26</v>
      </c>
      <c r="D105" s="204" t="s">
        <v>148</v>
      </c>
      <c r="E105" s="205" t="s">
        <v>301</v>
      </c>
      <c r="F105" s="206" t="s">
        <v>302</v>
      </c>
      <c r="G105" s="207" t="s">
        <v>198</v>
      </c>
      <c r="H105" s="208">
        <v>6</v>
      </c>
      <c r="I105" s="209"/>
      <c r="J105" s="210">
        <f>ROUND(I105*H105,2)</f>
        <v>0</v>
      </c>
      <c r="K105" s="206" t="s">
        <v>151</v>
      </c>
      <c r="L105" s="41"/>
      <c r="M105" s="211" t="s">
        <v>1</v>
      </c>
      <c r="N105" s="212" t="s">
        <v>45</v>
      </c>
      <c r="O105" s="77"/>
      <c r="P105" s="213">
        <f>O105*H105</f>
        <v>0</v>
      </c>
      <c r="Q105" s="213">
        <v>0.35743999999999998</v>
      </c>
      <c r="R105" s="213">
        <f>Q105*H105</f>
        <v>2.1446399999999999</v>
      </c>
      <c r="S105" s="213">
        <v>0</v>
      </c>
      <c r="T105" s="214">
        <f>S105*H105</f>
        <v>0</v>
      </c>
      <c r="AR105" s="15" t="s">
        <v>152</v>
      </c>
      <c r="AT105" s="15" t="s">
        <v>148</v>
      </c>
      <c r="AU105" s="15" t="s">
        <v>83</v>
      </c>
      <c r="AY105" s="15" t="s">
        <v>146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15" t="s">
        <v>21</v>
      </c>
      <c r="BK105" s="215">
        <f>ROUND(I105*H105,2)</f>
        <v>0</v>
      </c>
      <c r="BL105" s="15" t="s">
        <v>152</v>
      </c>
      <c r="BM105" s="15" t="s">
        <v>303</v>
      </c>
    </row>
    <row r="106" s="11" customFormat="1">
      <c r="B106" s="216"/>
      <c r="C106" s="217"/>
      <c r="D106" s="218" t="s">
        <v>154</v>
      </c>
      <c r="E106" s="219" t="s">
        <v>1</v>
      </c>
      <c r="F106" s="220" t="s">
        <v>304</v>
      </c>
      <c r="G106" s="217"/>
      <c r="H106" s="221">
        <v>6</v>
      </c>
      <c r="I106" s="222"/>
      <c r="J106" s="217"/>
      <c r="K106" s="217"/>
      <c r="L106" s="223"/>
      <c r="M106" s="224"/>
      <c r="N106" s="225"/>
      <c r="O106" s="225"/>
      <c r="P106" s="225"/>
      <c r="Q106" s="225"/>
      <c r="R106" s="225"/>
      <c r="S106" s="225"/>
      <c r="T106" s="226"/>
      <c r="AT106" s="227" t="s">
        <v>154</v>
      </c>
      <c r="AU106" s="227" t="s">
        <v>83</v>
      </c>
      <c r="AV106" s="11" t="s">
        <v>83</v>
      </c>
      <c r="AW106" s="11" t="s">
        <v>36</v>
      </c>
      <c r="AX106" s="11" t="s">
        <v>21</v>
      </c>
      <c r="AY106" s="227" t="s">
        <v>146</v>
      </c>
    </row>
    <row r="107" s="1" customFormat="1" ht="22.5" customHeight="1">
      <c r="B107" s="36"/>
      <c r="C107" s="244" t="s">
        <v>200</v>
      </c>
      <c r="D107" s="244" t="s">
        <v>284</v>
      </c>
      <c r="E107" s="245" t="s">
        <v>305</v>
      </c>
      <c r="F107" s="246" t="s">
        <v>306</v>
      </c>
      <c r="G107" s="247" t="s">
        <v>198</v>
      </c>
      <c r="H107" s="248">
        <v>4</v>
      </c>
      <c r="I107" s="249"/>
      <c r="J107" s="250">
        <f>ROUND(I107*H107,2)</f>
        <v>0</v>
      </c>
      <c r="K107" s="246" t="s">
        <v>182</v>
      </c>
      <c r="L107" s="251"/>
      <c r="M107" s="252" t="s">
        <v>1</v>
      </c>
      <c r="N107" s="253" t="s">
        <v>45</v>
      </c>
      <c r="O107" s="77"/>
      <c r="P107" s="213">
        <f>O107*H107</f>
        <v>0</v>
      </c>
      <c r="Q107" s="213">
        <v>0.070000000000000007</v>
      </c>
      <c r="R107" s="213">
        <f>Q107*H107</f>
        <v>0.28000000000000003</v>
      </c>
      <c r="S107" s="213">
        <v>0</v>
      </c>
      <c r="T107" s="214">
        <f>S107*H107</f>
        <v>0</v>
      </c>
      <c r="AR107" s="15" t="s">
        <v>179</v>
      </c>
      <c r="AT107" s="15" t="s">
        <v>284</v>
      </c>
      <c r="AU107" s="15" t="s">
        <v>83</v>
      </c>
      <c r="AY107" s="15" t="s">
        <v>146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5" t="s">
        <v>21</v>
      </c>
      <c r="BK107" s="215">
        <f>ROUND(I107*H107,2)</f>
        <v>0</v>
      </c>
      <c r="BL107" s="15" t="s">
        <v>152</v>
      </c>
      <c r="BM107" s="15" t="s">
        <v>307</v>
      </c>
    </row>
    <row r="108" s="1" customFormat="1" ht="22.5" customHeight="1">
      <c r="B108" s="36"/>
      <c r="C108" s="244" t="s">
        <v>204</v>
      </c>
      <c r="D108" s="244" t="s">
        <v>284</v>
      </c>
      <c r="E108" s="245" t="s">
        <v>308</v>
      </c>
      <c r="F108" s="246" t="s">
        <v>309</v>
      </c>
      <c r="G108" s="247" t="s">
        <v>198</v>
      </c>
      <c r="H108" s="248">
        <v>2</v>
      </c>
      <c r="I108" s="249"/>
      <c r="J108" s="250">
        <f>ROUND(I108*H108,2)</f>
        <v>0</v>
      </c>
      <c r="K108" s="246" t="s">
        <v>182</v>
      </c>
      <c r="L108" s="251"/>
      <c r="M108" s="252" t="s">
        <v>1</v>
      </c>
      <c r="N108" s="253" t="s">
        <v>45</v>
      </c>
      <c r="O108" s="77"/>
      <c r="P108" s="213">
        <f>O108*H108</f>
        <v>0</v>
      </c>
      <c r="Q108" s="213">
        <v>0.070000000000000007</v>
      </c>
      <c r="R108" s="213">
        <f>Q108*H108</f>
        <v>0.14000000000000001</v>
      </c>
      <c r="S108" s="213">
        <v>0</v>
      </c>
      <c r="T108" s="214">
        <f>S108*H108</f>
        <v>0</v>
      </c>
      <c r="AR108" s="15" t="s">
        <v>179</v>
      </c>
      <c r="AT108" s="15" t="s">
        <v>284</v>
      </c>
      <c r="AU108" s="15" t="s">
        <v>83</v>
      </c>
      <c r="AY108" s="15" t="s">
        <v>146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5" t="s">
        <v>21</v>
      </c>
      <c r="BK108" s="215">
        <f>ROUND(I108*H108,2)</f>
        <v>0</v>
      </c>
      <c r="BL108" s="15" t="s">
        <v>152</v>
      </c>
      <c r="BM108" s="15" t="s">
        <v>310</v>
      </c>
    </row>
    <row r="109" s="1" customFormat="1" ht="16.5" customHeight="1">
      <c r="B109" s="36"/>
      <c r="C109" s="204" t="s">
        <v>208</v>
      </c>
      <c r="D109" s="204" t="s">
        <v>148</v>
      </c>
      <c r="E109" s="205" t="s">
        <v>311</v>
      </c>
      <c r="F109" s="206" t="s">
        <v>312</v>
      </c>
      <c r="G109" s="207" t="s">
        <v>198</v>
      </c>
      <c r="H109" s="208">
        <v>3</v>
      </c>
      <c r="I109" s="209"/>
      <c r="J109" s="210">
        <f>ROUND(I109*H109,2)</f>
        <v>0</v>
      </c>
      <c r="K109" s="206" t="s">
        <v>151</v>
      </c>
      <c r="L109" s="41"/>
      <c r="M109" s="211" t="s">
        <v>1</v>
      </c>
      <c r="N109" s="212" t="s">
        <v>45</v>
      </c>
      <c r="O109" s="77"/>
      <c r="P109" s="213">
        <f>O109*H109</f>
        <v>0</v>
      </c>
      <c r="Q109" s="213">
        <v>0.0011199999999999999</v>
      </c>
      <c r="R109" s="213">
        <f>Q109*H109</f>
        <v>0.0033599999999999997</v>
      </c>
      <c r="S109" s="213">
        <v>0</v>
      </c>
      <c r="T109" s="214">
        <f>S109*H109</f>
        <v>0</v>
      </c>
      <c r="AR109" s="15" t="s">
        <v>152</v>
      </c>
      <c r="AT109" s="15" t="s">
        <v>148</v>
      </c>
      <c r="AU109" s="15" t="s">
        <v>83</v>
      </c>
      <c r="AY109" s="15" t="s">
        <v>146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15" t="s">
        <v>21</v>
      </c>
      <c r="BK109" s="215">
        <f>ROUND(I109*H109,2)</f>
        <v>0</v>
      </c>
      <c r="BL109" s="15" t="s">
        <v>152</v>
      </c>
      <c r="BM109" s="15" t="s">
        <v>313</v>
      </c>
    </row>
    <row r="110" s="1" customFormat="1" ht="22.5" customHeight="1">
      <c r="B110" s="36"/>
      <c r="C110" s="244" t="s">
        <v>212</v>
      </c>
      <c r="D110" s="244" t="s">
        <v>284</v>
      </c>
      <c r="E110" s="245" t="s">
        <v>314</v>
      </c>
      <c r="F110" s="246" t="s">
        <v>315</v>
      </c>
      <c r="G110" s="247" t="s">
        <v>198</v>
      </c>
      <c r="H110" s="248">
        <v>3</v>
      </c>
      <c r="I110" s="249"/>
      <c r="J110" s="250">
        <f>ROUND(I110*H110,2)</f>
        <v>0</v>
      </c>
      <c r="K110" s="246" t="s">
        <v>182</v>
      </c>
      <c r="L110" s="251"/>
      <c r="M110" s="252" t="s">
        <v>1</v>
      </c>
      <c r="N110" s="253" t="s">
        <v>45</v>
      </c>
      <c r="O110" s="77"/>
      <c r="P110" s="213">
        <f>O110*H110</f>
        <v>0</v>
      </c>
      <c r="Q110" s="213">
        <v>0.0135</v>
      </c>
      <c r="R110" s="213">
        <f>Q110*H110</f>
        <v>0.040500000000000001</v>
      </c>
      <c r="S110" s="213">
        <v>0</v>
      </c>
      <c r="T110" s="214">
        <f>S110*H110</f>
        <v>0</v>
      </c>
      <c r="AR110" s="15" t="s">
        <v>179</v>
      </c>
      <c r="AT110" s="15" t="s">
        <v>284</v>
      </c>
      <c r="AU110" s="15" t="s">
        <v>83</v>
      </c>
      <c r="AY110" s="15" t="s">
        <v>146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5" t="s">
        <v>21</v>
      </c>
      <c r="BK110" s="215">
        <f>ROUND(I110*H110,2)</f>
        <v>0</v>
      </c>
      <c r="BL110" s="15" t="s">
        <v>152</v>
      </c>
      <c r="BM110" s="15" t="s">
        <v>316</v>
      </c>
    </row>
    <row r="111" s="10" customFormat="1" ht="22.8" customHeight="1">
      <c r="B111" s="188"/>
      <c r="C111" s="189"/>
      <c r="D111" s="190" t="s">
        <v>73</v>
      </c>
      <c r="E111" s="202" t="s">
        <v>317</v>
      </c>
      <c r="F111" s="202" t="s">
        <v>318</v>
      </c>
      <c r="G111" s="189"/>
      <c r="H111" s="189"/>
      <c r="I111" s="192"/>
      <c r="J111" s="203">
        <f>BK111</f>
        <v>0</v>
      </c>
      <c r="K111" s="189"/>
      <c r="L111" s="194"/>
      <c r="M111" s="195"/>
      <c r="N111" s="196"/>
      <c r="O111" s="196"/>
      <c r="P111" s="197">
        <f>SUM(P112:P115)</f>
        <v>0</v>
      </c>
      <c r="Q111" s="196"/>
      <c r="R111" s="197">
        <f>SUM(R112:R115)</f>
        <v>0</v>
      </c>
      <c r="S111" s="196"/>
      <c r="T111" s="198">
        <f>SUM(T112:T115)</f>
        <v>0</v>
      </c>
      <c r="AR111" s="199" t="s">
        <v>21</v>
      </c>
      <c r="AT111" s="200" t="s">
        <v>73</v>
      </c>
      <c r="AU111" s="200" t="s">
        <v>21</v>
      </c>
      <c r="AY111" s="199" t="s">
        <v>146</v>
      </c>
      <c r="BK111" s="201">
        <f>SUM(BK112:BK115)</f>
        <v>0</v>
      </c>
    </row>
    <row r="112" s="1" customFormat="1" ht="16.5" customHeight="1">
      <c r="B112" s="36"/>
      <c r="C112" s="204" t="s">
        <v>8</v>
      </c>
      <c r="D112" s="204" t="s">
        <v>148</v>
      </c>
      <c r="E112" s="205" t="s">
        <v>319</v>
      </c>
      <c r="F112" s="206" t="s">
        <v>320</v>
      </c>
      <c r="G112" s="207" t="s">
        <v>192</v>
      </c>
      <c r="H112" s="208">
        <v>292.06299999999999</v>
      </c>
      <c r="I112" s="209"/>
      <c r="J112" s="210">
        <f>ROUND(I112*H112,2)</f>
        <v>0</v>
      </c>
      <c r="K112" s="206" t="s">
        <v>151</v>
      </c>
      <c r="L112" s="41"/>
      <c r="M112" s="211" t="s">
        <v>1</v>
      </c>
      <c r="N112" s="212" t="s">
        <v>45</v>
      </c>
      <c r="O112" s="77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AR112" s="15" t="s">
        <v>152</v>
      </c>
      <c r="AT112" s="15" t="s">
        <v>148</v>
      </c>
      <c r="AU112" s="15" t="s">
        <v>83</v>
      </c>
      <c r="AY112" s="15" t="s">
        <v>146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5" t="s">
        <v>21</v>
      </c>
      <c r="BK112" s="215">
        <f>ROUND(I112*H112,2)</f>
        <v>0</v>
      </c>
      <c r="BL112" s="15" t="s">
        <v>152</v>
      </c>
      <c r="BM112" s="15" t="s">
        <v>321</v>
      </c>
    </row>
    <row r="113" s="1" customFormat="1" ht="22.5" customHeight="1">
      <c r="B113" s="36"/>
      <c r="C113" s="204" t="s">
        <v>220</v>
      </c>
      <c r="D113" s="204" t="s">
        <v>148</v>
      </c>
      <c r="E113" s="205" t="s">
        <v>322</v>
      </c>
      <c r="F113" s="206" t="s">
        <v>323</v>
      </c>
      <c r="G113" s="207" t="s">
        <v>192</v>
      </c>
      <c r="H113" s="208">
        <v>292.06299999999999</v>
      </c>
      <c r="I113" s="209"/>
      <c r="J113" s="210">
        <f>ROUND(I113*H113,2)</f>
        <v>0</v>
      </c>
      <c r="K113" s="206" t="s">
        <v>151</v>
      </c>
      <c r="L113" s="41"/>
      <c r="M113" s="211" t="s">
        <v>1</v>
      </c>
      <c r="N113" s="212" t="s">
        <v>45</v>
      </c>
      <c r="O113" s="77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AR113" s="15" t="s">
        <v>152</v>
      </c>
      <c r="AT113" s="15" t="s">
        <v>148</v>
      </c>
      <c r="AU113" s="15" t="s">
        <v>83</v>
      </c>
      <c r="AY113" s="15" t="s">
        <v>146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5" t="s">
        <v>21</v>
      </c>
      <c r="BK113" s="215">
        <f>ROUND(I113*H113,2)</f>
        <v>0</v>
      </c>
      <c r="BL113" s="15" t="s">
        <v>152</v>
      </c>
      <c r="BM113" s="15" t="s">
        <v>324</v>
      </c>
    </row>
    <row r="114" s="1" customFormat="1" ht="16.5" customHeight="1">
      <c r="B114" s="36"/>
      <c r="C114" s="204" t="s">
        <v>227</v>
      </c>
      <c r="D114" s="204" t="s">
        <v>148</v>
      </c>
      <c r="E114" s="205" t="s">
        <v>325</v>
      </c>
      <c r="F114" s="206" t="s">
        <v>326</v>
      </c>
      <c r="G114" s="207" t="s">
        <v>192</v>
      </c>
      <c r="H114" s="208">
        <v>2.609</v>
      </c>
      <c r="I114" s="209"/>
      <c r="J114" s="210">
        <f>ROUND(I114*H114,2)</f>
        <v>0</v>
      </c>
      <c r="K114" s="206" t="s">
        <v>151</v>
      </c>
      <c r="L114" s="41"/>
      <c r="M114" s="211" t="s">
        <v>1</v>
      </c>
      <c r="N114" s="212" t="s">
        <v>45</v>
      </c>
      <c r="O114" s="77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AR114" s="15" t="s">
        <v>152</v>
      </c>
      <c r="AT114" s="15" t="s">
        <v>148</v>
      </c>
      <c r="AU114" s="15" t="s">
        <v>83</v>
      </c>
      <c r="AY114" s="15" t="s">
        <v>146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5" t="s">
        <v>21</v>
      </c>
      <c r="BK114" s="215">
        <f>ROUND(I114*H114,2)</f>
        <v>0</v>
      </c>
      <c r="BL114" s="15" t="s">
        <v>152</v>
      </c>
      <c r="BM114" s="15" t="s">
        <v>327</v>
      </c>
    </row>
    <row r="115" s="1" customFormat="1" ht="16.5" customHeight="1">
      <c r="B115" s="36"/>
      <c r="C115" s="204" t="s">
        <v>231</v>
      </c>
      <c r="D115" s="204" t="s">
        <v>148</v>
      </c>
      <c r="E115" s="205" t="s">
        <v>328</v>
      </c>
      <c r="F115" s="206" t="s">
        <v>329</v>
      </c>
      <c r="G115" s="207" t="s">
        <v>192</v>
      </c>
      <c r="H115" s="208">
        <v>2.609</v>
      </c>
      <c r="I115" s="209"/>
      <c r="J115" s="210">
        <f>ROUND(I115*H115,2)</f>
        <v>0</v>
      </c>
      <c r="K115" s="206" t="s">
        <v>151</v>
      </c>
      <c r="L115" s="41"/>
      <c r="M115" s="239" t="s">
        <v>1</v>
      </c>
      <c r="N115" s="240" t="s">
        <v>45</v>
      </c>
      <c r="O115" s="241"/>
      <c r="P115" s="242">
        <f>O115*H115</f>
        <v>0</v>
      </c>
      <c r="Q115" s="242">
        <v>0</v>
      </c>
      <c r="R115" s="242">
        <f>Q115*H115</f>
        <v>0</v>
      </c>
      <c r="S115" s="242">
        <v>0</v>
      </c>
      <c r="T115" s="243">
        <f>S115*H115</f>
        <v>0</v>
      </c>
      <c r="AR115" s="15" t="s">
        <v>152</v>
      </c>
      <c r="AT115" s="15" t="s">
        <v>148</v>
      </c>
      <c r="AU115" s="15" t="s">
        <v>83</v>
      </c>
      <c r="AY115" s="15" t="s">
        <v>146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5" t="s">
        <v>21</v>
      </c>
      <c r="BK115" s="215">
        <f>ROUND(I115*H115,2)</f>
        <v>0</v>
      </c>
      <c r="BL115" s="15" t="s">
        <v>152</v>
      </c>
      <c r="BM115" s="15" t="s">
        <v>330</v>
      </c>
    </row>
    <row r="116" s="1" customFormat="1" ht="6.96" customHeight="1">
      <c r="B116" s="55"/>
      <c r="C116" s="56"/>
      <c r="D116" s="56"/>
      <c r="E116" s="56"/>
      <c r="F116" s="56"/>
      <c r="G116" s="56"/>
      <c r="H116" s="56"/>
      <c r="I116" s="154"/>
      <c r="J116" s="56"/>
      <c r="K116" s="56"/>
      <c r="L116" s="41"/>
    </row>
  </sheetData>
  <sheetProtection sheet="1" autoFilter="0" formatColumns="0" formatRows="0" objects="1" scenarios="1" spinCount="100000" saltValue="uB8cuFiNsNRxxre4c4yYy5sxZj2xaJ6VkOFRDqRV8yBCzC1HLDHrubDAFvD1JLBwdfwW2wU1VpwpUndNCNumKQ==" hashValue="mY6W1UBZ6FSrtvYFf0xJCglQI022l6aU4x5E6bZqT8djcqMNPBe9nwcfNSwheoCXb4OguKZ5/DsOE9FVmZMQCA==" algorithmName="SHA-512" password="CC35"/>
  <autoFilter ref="C82:K115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89</v>
      </c>
    </row>
    <row r="3" ht="6.96" customHeight="1">
      <c r="B3" s="124"/>
      <c r="C3" s="125"/>
      <c r="D3" s="125"/>
      <c r="E3" s="125"/>
      <c r="F3" s="125"/>
      <c r="G3" s="125"/>
      <c r="H3" s="125"/>
      <c r="I3" s="126"/>
      <c r="J3" s="125"/>
      <c r="K3" s="125"/>
      <c r="L3" s="18"/>
      <c r="AT3" s="15" t="s">
        <v>83</v>
      </c>
    </row>
    <row r="4" ht="24.96" customHeight="1">
      <c r="B4" s="18"/>
      <c r="D4" s="127" t="s">
        <v>104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8" t="s">
        <v>16</v>
      </c>
      <c r="L6" s="18"/>
    </row>
    <row r="7" ht="16.5" customHeight="1">
      <c r="B7" s="18"/>
      <c r="E7" s="129" t="str">
        <f>'Rekapitulace stavby'!K6</f>
        <v>Obnova parku Lipovka v horní části náměstí u zámeckého areálu</v>
      </c>
      <c r="F7" s="128"/>
      <c r="G7" s="128"/>
      <c r="H7" s="128"/>
      <c r="L7" s="18"/>
    </row>
    <row r="8" s="1" customFormat="1" ht="12" customHeight="1">
      <c r="B8" s="41"/>
      <c r="D8" s="128" t="s">
        <v>117</v>
      </c>
      <c r="I8" s="130"/>
      <c r="L8" s="41"/>
    </row>
    <row r="9" s="1" customFormat="1" ht="36.96" customHeight="1">
      <c r="B9" s="41"/>
      <c r="E9" s="131" t="s">
        <v>331</v>
      </c>
      <c r="F9" s="1"/>
      <c r="G9" s="1"/>
      <c r="H9" s="1"/>
      <c r="I9" s="130"/>
      <c r="L9" s="41"/>
    </row>
    <row r="10" s="1" customFormat="1">
      <c r="B10" s="41"/>
      <c r="I10" s="130"/>
      <c r="L10" s="41"/>
    </row>
    <row r="11" s="1" customFormat="1" ht="12" customHeight="1">
      <c r="B11" s="41"/>
      <c r="D11" s="128" t="s">
        <v>19</v>
      </c>
      <c r="F11" s="15" t="s">
        <v>1</v>
      </c>
      <c r="I11" s="132" t="s">
        <v>20</v>
      </c>
      <c r="J11" s="15" t="s">
        <v>1</v>
      </c>
      <c r="L11" s="41"/>
    </row>
    <row r="12" s="1" customFormat="1" ht="12" customHeight="1">
      <c r="B12" s="41"/>
      <c r="D12" s="128" t="s">
        <v>22</v>
      </c>
      <c r="F12" s="15" t="s">
        <v>23</v>
      </c>
      <c r="I12" s="132" t="s">
        <v>24</v>
      </c>
      <c r="J12" s="133" t="str">
        <f>'Rekapitulace stavby'!AN8</f>
        <v>8. 12. 2016</v>
      </c>
      <c r="L12" s="41"/>
    </row>
    <row r="13" s="1" customFormat="1" ht="10.8" customHeight="1">
      <c r="B13" s="41"/>
      <c r="I13" s="130"/>
      <c r="L13" s="41"/>
    </row>
    <row r="14" s="1" customFormat="1" ht="12" customHeight="1">
      <c r="B14" s="41"/>
      <c r="D14" s="128" t="s">
        <v>28</v>
      </c>
      <c r="I14" s="132" t="s">
        <v>29</v>
      </c>
      <c r="J14" s="15" t="s">
        <v>1</v>
      </c>
      <c r="L14" s="41"/>
    </row>
    <row r="15" s="1" customFormat="1" ht="18" customHeight="1">
      <c r="B15" s="41"/>
      <c r="E15" s="15" t="s">
        <v>30</v>
      </c>
      <c r="I15" s="132" t="s">
        <v>31</v>
      </c>
      <c r="J15" s="15" t="s">
        <v>1</v>
      </c>
      <c r="L15" s="41"/>
    </row>
    <row r="16" s="1" customFormat="1" ht="6.96" customHeight="1">
      <c r="B16" s="41"/>
      <c r="I16" s="130"/>
      <c r="L16" s="41"/>
    </row>
    <row r="17" s="1" customFormat="1" ht="12" customHeight="1">
      <c r="B17" s="41"/>
      <c r="D17" s="128" t="s">
        <v>32</v>
      </c>
      <c r="I17" s="132" t="s">
        <v>29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2" t="s">
        <v>31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30"/>
      <c r="L19" s="41"/>
    </row>
    <row r="20" s="1" customFormat="1" ht="12" customHeight="1">
      <c r="B20" s="41"/>
      <c r="D20" s="128" t="s">
        <v>34</v>
      </c>
      <c r="I20" s="132" t="s">
        <v>29</v>
      </c>
      <c r="J20" s="15" t="s">
        <v>1</v>
      </c>
      <c r="L20" s="41"/>
    </row>
    <row r="21" s="1" customFormat="1" ht="18" customHeight="1">
      <c r="B21" s="41"/>
      <c r="E21" s="15" t="s">
        <v>35</v>
      </c>
      <c r="I21" s="132" t="s">
        <v>31</v>
      </c>
      <c r="J21" s="15" t="s">
        <v>1</v>
      </c>
      <c r="L21" s="41"/>
    </row>
    <row r="22" s="1" customFormat="1" ht="6.96" customHeight="1">
      <c r="B22" s="41"/>
      <c r="I22" s="130"/>
      <c r="L22" s="41"/>
    </row>
    <row r="23" s="1" customFormat="1" ht="12" customHeight="1">
      <c r="B23" s="41"/>
      <c r="D23" s="128" t="s">
        <v>37</v>
      </c>
      <c r="I23" s="132" t="s">
        <v>29</v>
      </c>
      <c r="J23" s="15" t="s">
        <v>1</v>
      </c>
      <c r="L23" s="41"/>
    </row>
    <row r="24" s="1" customFormat="1" ht="18" customHeight="1">
      <c r="B24" s="41"/>
      <c r="E24" s="15" t="s">
        <v>38</v>
      </c>
      <c r="I24" s="132" t="s">
        <v>31</v>
      </c>
      <c r="J24" s="15" t="s">
        <v>1</v>
      </c>
      <c r="L24" s="41"/>
    </row>
    <row r="25" s="1" customFormat="1" ht="6.96" customHeight="1">
      <c r="B25" s="41"/>
      <c r="I25" s="130"/>
      <c r="L25" s="41"/>
    </row>
    <row r="26" s="1" customFormat="1" ht="12" customHeight="1">
      <c r="B26" s="41"/>
      <c r="D26" s="128" t="s">
        <v>39</v>
      </c>
      <c r="I26" s="130"/>
      <c r="L26" s="41"/>
    </row>
    <row r="27" s="6" customFormat="1" ht="16.5" customHeight="1">
      <c r="B27" s="134"/>
      <c r="E27" s="135" t="s">
        <v>1</v>
      </c>
      <c r="F27" s="135"/>
      <c r="G27" s="135"/>
      <c r="H27" s="135"/>
      <c r="I27" s="136"/>
      <c r="L27" s="134"/>
    </row>
    <row r="28" s="1" customFormat="1" ht="6.96" customHeight="1">
      <c r="B28" s="41"/>
      <c r="I28" s="130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7"/>
      <c r="J29" s="69"/>
      <c r="K29" s="69"/>
      <c r="L29" s="41"/>
    </row>
    <row r="30" s="1" customFormat="1" ht="25.44" customHeight="1">
      <c r="B30" s="41"/>
      <c r="D30" s="138" t="s">
        <v>40</v>
      </c>
      <c r="I30" s="130"/>
      <c r="J30" s="139">
        <f>ROUND(J80,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7"/>
      <c r="J31" s="69"/>
      <c r="K31" s="69"/>
      <c r="L31" s="41"/>
    </row>
    <row r="32" s="1" customFormat="1" ht="14.4" customHeight="1">
      <c r="B32" s="41"/>
      <c r="F32" s="140" t="s">
        <v>42</v>
      </c>
      <c r="I32" s="141" t="s">
        <v>41</v>
      </c>
      <c r="J32" s="140" t="s">
        <v>43</v>
      </c>
      <c r="L32" s="41"/>
    </row>
    <row r="33" s="1" customFormat="1" ht="14.4" customHeight="1">
      <c r="B33" s="41"/>
      <c r="D33" s="128" t="s">
        <v>44</v>
      </c>
      <c r="E33" s="128" t="s">
        <v>45</v>
      </c>
      <c r="F33" s="142">
        <f>ROUND((SUM(BE80:BE82)),  2)</f>
        <v>0</v>
      </c>
      <c r="I33" s="143">
        <v>0.20999999999999999</v>
      </c>
      <c r="J33" s="142">
        <f>ROUND(((SUM(BE80:BE82))*I33),  2)</f>
        <v>0</v>
      </c>
      <c r="L33" s="41"/>
    </row>
    <row r="34" s="1" customFormat="1" ht="14.4" customHeight="1">
      <c r="B34" s="41"/>
      <c r="E34" s="128" t="s">
        <v>46</v>
      </c>
      <c r="F34" s="142">
        <f>ROUND((SUM(BF80:BF82)),  2)</f>
        <v>0</v>
      </c>
      <c r="I34" s="143">
        <v>0.14999999999999999</v>
      </c>
      <c r="J34" s="142">
        <f>ROUND(((SUM(BF80:BF82))*I34),  2)</f>
        <v>0</v>
      </c>
      <c r="L34" s="41"/>
    </row>
    <row r="35" hidden="1" s="1" customFormat="1" ht="14.4" customHeight="1">
      <c r="B35" s="41"/>
      <c r="E35" s="128" t="s">
        <v>47</v>
      </c>
      <c r="F35" s="142">
        <f>ROUND((SUM(BG80:BG82)),  2)</f>
        <v>0</v>
      </c>
      <c r="I35" s="143">
        <v>0.20999999999999999</v>
      </c>
      <c r="J35" s="142">
        <f>0</f>
        <v>0</v>
      </c>
      <c r="L35" s="41"/>
    </row>
    <row r="36" hidden="1" s="1" customFormat="1" ht="14.4" customHeight="1">
      <c r="B36" s="41"/>
      <c r="E36" s="128" t="s">
        <v>48</v>
      </c>
      <c r="F36" s="142">
        <f>ROUND((SUM(BH80:BH82)),  2)</f>
        <v>0</v>
      </c>
      <c r="I36" s="143">
        <v>0.14999999999999999</v>
      </c>
      <c r="J36" s="142">
        <f>0</f>
        <v>0</v>
      </c>
      <c r="L36" s="41"/>
    </row>
    <row r="37" hidden="1" s="1" customFormat="1" ht="14.4" customHeight="1">
      <c r="B37" s="41"/>
      <c r="E37" s="128" t="s">
        <v>49</v>
      </c>
      <c r="F37" s="142">
        <f>ROUND((SUM(BI80:BI82)),  2)</f>
        <v>0</v>
      </c>
      <c r="I37" s="143">
        <v>0</v>
      </c>
      <c r="J37" s="142">
        <f>0</f>
        <v>0</v>
      </c>
      <c r="L37" s="41"/>
    </row>
    <row r="38" s="1" customFormat="1" ht="6.96" customHeight="1">
      <c r="B38" s="41"/>
      <c r="I38" s="130"/>
      <c r="L38" s="41"/>
    </row>
    <row r="39" s="1" customFormat="1" ht="25.44" customHeight="1">
      <c r="B39" s="41"/>
      <c r="C39" s="144"/>
      <c r="D39" s="145" t="s">
        <v>50</v>
      </c>
      <c r="E39" s="146"/>
      <c r="F39" s="146"/>
      <c r="G39" s="147" t="s">
        <v>51</v>
      </c>
      <c r="H39" s="148" t="s">
        <v>52</v>
      </c>
      <c r="I39" s="149"/>
      <c r="J39" s="150">
        <f>SUM(J30:J37)</f>
        <v>0</v>
      </c>
      <c r="K39" s="151"/>
      <c r="L39" s="41"/>
    </row>
    <row r="40" s="1" customFormat="1" ht="14.4" customHeight="1">
      <c r="B40" s="152"/>
      <c r="C40" s="153"/>
      <c r="D40" s="153"/>
      <c r="E40" s="153"/>
      <c r="F40" s="153"/>
      <c r="G40" s="153"/>
      <c r="H40" s="153"/>
      <c r="I40" s="154"/>
      <c r="J40" s="153"/>
      <c r="K40" s="153"/>
      <c r="L40" s="41"/>
    </row>
    <row r="44" s="1" customFormat="1" ht="6.96" customHeight="1">
      <c r="B44" s="155"/>
      <c r="C44" s="156"/>
      <c r="D44" s="156"/>
      <c r="E44" s="156"/>
      <c r="F44" s="156"/>
      <c r="G44" s="156"/>
      <c r="H44" s="156"/>
      <c r="I44" s="157"/>
      <c r="J44" s="156"/>
      <c r="K44" s="156"/>
      <c r="L44" s="41"/>
    </row>
    <row r="45" s="1" customFormat="1" ht="24.96" customHeight="1">
      <c r="B45" s="36"/>
      <c r="C45" s="21" t="s">
        <v>122</v>
      </c>
      <c r="D45" s="37"/>
      <c r="E45" s="37"/>
      <c r="F45" s="37"/>
      <c r="G45" s="37"/>
      <c r="H45" s="37"/>
      <c r="I45" s="130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30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30"/>
      <c r="J47" s="37"/>
      <c r="K47" s="37"/>
      <c r="L47" s="41"/>
    </row>
    <row r="48" s="1" customFormat="1" ht="16.5" customHeight="1">
      <c r="B48" s="36"/>
      <c r="C48" s="37"/>
      <c r="D48" s="37"/>
      <c r="E48" s="158" t="str">
        <f>E7</f>
        <v>Obnova parku Lipovka v horní části náměstí u zámeckého areálu</v>
      </c>
      <c r="F48" s="30"/>
      <c r="G48" s="30"/>
      <c r="H48" s="30"/>
      <c r="I48" s="130"/>
      <c r="J48" s="37"/>
      <c r="K48" s="37"/>
      <c r="L48" s="41"/>
    </row>
    <row r="49" s="1" customFormat="1" ht="12" customHeight="1">
      <c r="B49" s="36"/>
      <c r="C49" s="30" t="s">
        <v>117</v>
      </c>
      <c r="D49" s="37"/>
      <c r="E49" s="37"/>
      <c r="F49" s="37"/>
      <c r="G49" s="37"/>
      <c r="H49" s="37"/>
      <c r="I49" s="130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D.3 - Veřejné osvětlení</v>
      </c>
      <c r="F50" s="37"/>
      <c r="G50" s="37"/>
      <c r="H50" s="37"/>
      <c r="I50" s="130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30"/>
      <c r="J51" s="37"/>
      <c r="K51" s="37"/>
      <c r="L51" s="41"/>
    </row>
    <row r="52" s="1" customFormat="1" ht="12" customHeight="1">
      <c r="B52" s="36"/>
      <c r="C52" s="30" t="s">
        <v>22</v>
      </c>
      <c r="D52" s="37"/>
      <c r="E52" s="37"/>
      <c r="F52" s="25" t="str">
        <f>F12</f>
        <v>k.ú. Třeboň</v>
      </c>
      <c r="G52" s="37"/>
      <c r="H52" s="37"/>
      <c r="I52" s="132" t="s">
        <v>24</v>
      </c>
      <c r="J52" s="65" t="str">
        <f>IF(J12="","",J12)</f>
        <v>8. 12. 2016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30"/>
      <c r="J53" s="37"/>
      <c r="K53" s="37"/>
      <c r="L53" s="41"/>
    </row>
    <row r="54" s="1" customFormat="1" ht="24.9" customHeight="1">
      <c r="B54" s="36"/>
      <c r="C54" s="30" t="s">
        <v>28</v>
      </c>
      <c r="D54" s="37"/>
      <c r="E54" s="37"/>
      <c r="F54" s="25" t="str">
        <f>E15</f>
        <v>Město Třeboň,Palackého náměstí 46/II,379 01 Třeboň</v>
      </c>
      <c r="G54" s="37"/>
      <c r="H54" s="37"/>
      <c r="I54" s="132" t="s">
        <v>34</v>
      </c>
      <c r="J54" s="34" t="str">
        <f>E21</f>
        <v>Atregia, s.r.o., Šebrov 215, 679 22</v>
      </c>
      <c r="K54" s="37"/>
      <c r="L54" s="41"/>
    </row>
    <row r="55" s="1" customFormat="1" ht="13.65" customHeight="1">
      <c r="B55" s="36"/>
      <c r="C55" s="30" t="s">
        <v>32</v>
      </c>
      <c r="D55" s="37"/>
      <c r="E55" s="37"/>
      <c r="F55" s="25" t="str">
        <f>IF(E18="","",E18)</f>
        <v>Vyplň údaj</v>
      </c>
      <c r="G55" s="37"/>
      <c r="H55" s="37"/>
      <c r="I55" s="132" t="s">
        <v>37</v>
      </c>
      <c r="J55" s="34" t="str">
        <f>E24</f>
        <v>Ing. Lenka Požárová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30"/>
      <c r="J56" s="37"/>
      <c r="K56" s="37"/>
      <c r="L56" s="41"/>
    </row>
    <row r="57" s="1" customFormat="1" ht="29.28" customHeight="1">
      <c r="B57" s="36"/>
      <c r="C57" s="159" t="s">
        <v>123</v>
      </c>
      <c r="D57" s="160"/>
      <c r="E57" s="160"/>
      <c r="F57" s="160"/>
      <c r="G57" s="160"/>
      <c r="H57" s="160"/>
      <c r="I57" s="161"/>
      <c r="J57" s="162" t="s">
        <v>124</v>
      </c>
      <c r="K57" s="160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30"/>
      <c r="J58" s="37"/>
      <c r="K58" s="37"/>
      <c r="L58" s="41"/>
    </row>
    <row r="59" s="1" customFormat="1" ht="22.8" customHeight="1">
      <c r="B59" s="36"/>
      <c r="C59" s="163" t="s">
        <v>125</v>
      </c>
      <c r="D59" s="37"/>
      <c r="E59" s="37"/>
      <c r="F59" s="37"/>
      <c r="G59" s="37"/>
      <c r="H59" s="37"/>
      <c r="I59" s="130"/>
      <c r="J59" s="96">
        <f>J80</f>
        <v>0</v>
      </c>
      <c r="K59" s="37"/>
      <c r="L59" s="41"/>
      <c r="AU59" s="15" t="s">
        <v>126</v>
      </c>
    </row>
    <row r="60" s="7" customFormat="1" ht="24.96" customHeight="1">
      <c r="B60" s="164"/>
      <c r="C60" s="165"/>
      <c r="D60" s="166" t="s">
        <v>127</v>
      </c>
      <c r="E60" s="167"/>
      <c r="F60" s="167"/>
      <c r="G60" s="167"/>
      <c r="H60" s="167"/>
      <c r="I60" s="168"/>
      <c r="J60" s="169">
        <f>J81</f>
        <v>0</v>
      </c>
      <c r="K60" s="165"/>
      <c r="L60" s="170"/>
    </row>
    <row r="61" s="1" customFormat="1" ht="21.84" customHeight="1">
      <c r="B61" s="36"/>
      <c r="C61" s="37"/>
      <c r="D61" s="37"/>
      <c r="E61" s="37"/>
      <c r="F61" s="37"/>
      <c r="G61" s="37"/>
      <c r="H61" s="37"/>
      <c r="I61" s="130"/>
      <c r="J61" s="37"/>
      <c r="K61" s="37"/>
      <c r="L61" s="41"/>
    </row>
    <row r="62" s="1" customFormat="1" ht="6.96" customHeight="1">
      <c r="B62" s="55"/>
      <c r="C62" s="56"/>
      <c r="D62" s="56"/>
      <c r="E62" s="56"/>
      <c r="F62" s="56"/>
      <c r="G62" s="56"/>
      <c r="H62" s="56"/>
      <c r="I62" s="154"/>
      <c r="J62" s="56"/>
      <c r="K62" s="56"/>
      <c r="L62" s="41"/>
    </row>
    <row r="66" s="1" customFormat="1" ht="6.96" customHeight="1">
      <c r="B66" s="57"/>
      <c r="C66" s="58"/>
      <c r="D66" s="58"/>
      <c r="E66" s="58"/>
      <c r="F66" s="58"/>
      <c r="G66" s="58"/>
      <c r="H66" s="58"/>
      <c r="I66" s="157"/>
      <c r="J66" s="58"/>
      <c r="K66" s="58"/>
      <c r="L66" s="41"/>
    </row>
    <row r="67" s="1" customFormat="1" ht="24.96" customHeight="1">
      <c r="B67" s="36"/>
      <c r="C67" s="21" t="s">
        <v>131</v>
      </c>
      <c r="D67" s="37"/>
      <c r="E67" s="37"/>
      <c r="F67" s="37"/>
      <c r="G67" s="37"/>
      <c r="H67" s="37"/>
      <c r="I67" s="130"/>
      <c r="J67" s="37"/>
      <c r="K67" s="37"/>
      <c r="L67" s="41"/>
    </row>
    <row r="68" s="1" customFormat="1" ht="6.96" customHeight="1">
      <c r="B68" s="36"/>
      <c r="C68" s="37"/>
      <c r="D68" s="37"/>
      <c r="E68" s="37"/>
      <c r="F68" s="37"/>
      <c r="G68" s="37"/>
      <c r="H68" s="37"/>
      <c r="I68" s="130"/>
      <c r="J68" s="37"/>
      <c r="K68" s="37"/>
      <c r="L68" s="41"/>
    </row>
    <row r="69" s="1" customFormat="1" ht="12" customHeight="1">
      <c r="B69" s="36"/>
      <c r="C69" s="30" t="s">
        <v>16</v>
      </c>
      <c r="D69" s="37"/>
      <c r="E69" s="37"/>
      <c r="F69" s="37"/>
      <c r="G69" s="37"/>
      <c r="H69" s="37"/>
      <c r="I69" s="130"/>
      <c r="J69" s="37"/>
      <c r="K69" s="37"/>
      <c r="L69" s="41"/>
    </row>
    <row r="70" s="1" customFormat="1" ht="16.5" customHeight="1">
      <c r="B70" s="36"/>
      <c r="C70" s="37"/>
      <c r="D70" s="37"/>
      <c r="E70" s="158" t="str">
        <f>E7</f>
        <v>Obnova parku Lipovka v horní části náměstí u zámeckého areálu</v>
      </c>
      <c r="F70" s="30"/>
      <c r="G70" s="30"/>
      <c r="H70" s="30"/>
      <c r="I70" s="130"/>
      <c r="J70" s="37"/>
      <c r="K70" s="37"/>
      <c r="L70" s="41"/>
    </row>
    <row r="71" s="1" customFormat="1" ht="12" customHeight="1">
      <c r="B71" s="36"/>
      <c r="C71" s="30" t="s">
        <v>117</v>
      </c>
      <c r="D71" s="37"/>
      <c r="E71" s="37"/>
      <c r="F71" s="37"/>
      <c r="G71" s="37"/>
      <c r="H71" s="37"/>
      <c r="I71" s="130"/>
      <c r="J71" s="37"/>
      <c r="K71" s="37"/>
      <c r="L71" s="41"/>
    </row>
    <row r="72" s="1" customFormat="1" ht="16.5" customHeight="1">
      <c r="B72" s="36"/>
      <c r="C72" s="37"/>
      <c r="D72" s="37"/>
      <c r="E72" s="62" t="str">
        <f>E9</f>
        <v>D.3 - Veřejné osvětlení</v>
      </c>
      <c r="F72" s="37"/>
      <c r="G72" s="37"/>
      <c r="H72" s="37"/>
      <c r="I72" s="130"/>
      <c r="J72" s="37"/>
      <c r="K72" s="37"/>
      <c r="L72" s="41"/>
    </row>
    <row r="73" s="1" customFormat="1" ht="6.96" customHeight="1">
      <c r="B73" s="36"/>
      <c r="C73" s="37"/>
      <c r="D73" s="37"/>
      <c r="E73" s="37"/>
      <c r="F73" s="37"/>
      <c r="G73" s="37"/>
      <c r="H73" s="37"/>
      <c r="I73" s="130"/>
      <c r="J73" s="37"/>
      <c r="K73" s="37"/>
      <c r="L73" s="41"/>
    </row>
    <row r="74" s="1" customFormat="1" ht="12" customHeight="1">
      <c r="B74" s="36"/>
      <c r="C74" s="30" t="s">
        <v>22</v>
      </c>
      <c r="D74" s="37"/>
      <c r="E74" s="37"/>
      <c r="F74" s="25" t="str">
        <f>F12</f>
        <v>k.ú. Třeboň</v>
      </c>
      <c r="G74" s="37"/>
      <c r="H74" s="37"/>
      <c r="I74" s="132" t="s">
        <v>24</v>
      </c>
      <c r="J74" s="65" t="str">
        <f>IF(J12="","",J12)</f>
        <v>8. 12. 2016</v>
      </c>
      <c r="K74" s="37"/>
      <c r="L74" s="41"/>
    </row>
    <row r="75" s="1" customFormat="1" ht="6.96" customHeight="1">
      <c r="B75" s="36"/>
      <c r="C75" s="37"/>
      <c r="D75" s="37"/>
      <c r="E75" s="37"/>
      <c r="F75" s="37"/>
      <c r="G75" s="37"/>
      <c r="H75" s="37"/>
      <c r="I75" s="130"/>
      <c r="J75" s="37"/>
      <c r="K75" s="37"/>
      <c r="L75" s="41"/>
    </row>
    <row r="76" s="1" customFormat="1" ht="24.9" customHeight="1">
      <c r="B76" s="36"/>
      <c r="C76" s="30" t="s">
        <v>28</v>
      </c>
      <c r="D76" s="37"/>
      <c r="E76" s="37"/>
      <c r="F76" s="25" t="str">
        <f>E15</f>
        <v>Město Třeboň,Palackého náměstí 46/II,379 01 Třeboň</v>
      </c>
      <c r="G76" s="37"/>
      <c r="H76" s="37"/>
      <c r="I76" s="132" t="s">
        <v>34</v>
      </c>
      <c r="J76" s="34" t="str">
        <f>E21</f>
        <v>Atregia, s.r.o., Šebrov 215, 679 22</v>
      </c>
      <c r="K76" s="37"/>
      <c r="L76" s="41"/>
    </row>
    <row r="77" s="1" customFormat="1" ht="13.65" customHeight="1">
      <c r="B77" s="36"/>
      <c r="C77" s="30" t="s">
        <v>32</v>
      </c>
      <c r="D77" s="37"/>
      <c r="E77" s="37"/>
      <c r="F77" s="25" t="str">
        <f>IF(E18="","",E18)</f>
        <v>Vyplň údaj</v>
      </c>
      <c r="G77" s="37"/>
      <c r="H77" s="37"/>
      <c r="I77" s="132" t="s">
        <v>37</v>
      </c>
      <c r="J77" s="34" t="str">
        <f>E24</f>
        <v>Ing. Lenka Požárová</v>
      </c>
      <c r="K77" s="37"/>
      <c r="L77" s="41"/>
    </row>
    <row r="78" s="1" customFormat="1" ht="10.32" customHeight="1">
      <c r="B78" s="36"/>
      <c r="C78" s="37"/>
      <c r="D78" s="37"/>
      <c r="E78" s="37"/>
      <c r="F78" s="37"/>
      <c r="G78" s="37"/>
      <c r="H78" s="37"/>
      <c r="I78" s="130"/>
      <c r="J78" s="37"/>
      <c r="K78" s="37"/>
      <c r="L78" s="41"/>
    </row>
    <row r="79" s="9" customFormat="1" ht="29.28" customHeight="1">
      <c r="B79" s="178"/>
      <c r="C79" s="179" t="s">
        <v>132</v>
      </c>
      <c r="D79" s="180" t="s">
        <v>59</v>
      </c>
      <c r="E79" s="180" t="s">
        <v>55</v>
      </c>
      <c r="F79" s="180" t="s">
        <v>56</v>
      </c>
      <c r="G79" s="180" t="s">
        <v>133</v>
      </c>
      <c r="H79" s="180" t="s">
        <v>134</v>
      </c>
      <c r="I79" s="181" t="s">
        <v>135</v>
      </c>
      <c r="J79" s="180" t="s">
        <v>124</v>
      </c>
      <c r="K79" s="182" t="s">
        <v>136</v>
      </c>
      <c r="L79" s="183"/>
      <c r="M79" s="86" t="s">
        <v>1</v>
      </c>
      <c r="N79" s="87" t="s">
        <v>44</v>
      </c>
      <c r="O79" s="87" t="s">
        <v>137</v>
      </c>
      <c r="P79" s="87" t="s">
        <v>138</v>
      </c>
      <c r="Q79" s="87" t="s">
        <v>139</v>
      </c>
      <c r="R79" s="87" t="s">
        <v>140</v>
      </c>
      <c r="S79" s="87" t="s">
        <v>141</v>
      </c>
      <c r="T79" s="88" t="s">
        <v>142</v>
      </c>
    </row>
    <row r="80" s="1" customFormat="1" ht="22.8" customHeight="1">
      <c r="B80" s="36"/>
      <c r="C80" s="93" t="s">
        <v>143</v>
      </c>
      <c r="D80" s="37"/>
      <c r="E80" s="37"/>
      <c r="F80" s="37"/>
      <c r="G80" s="37"/>
      <c r="H80" s="37"/>
      <c r="I80" s="130"/>
      <c r="J80" s="184">
        <f>BK80</f>
        <v>0</v>
      </c>
      <c r="K80" s="37"/>
      <c r="L80" s="41"/>
      <c r="M80" s="89"/>
      <c r="N80" s="90"/>
      <c r="O80" s="90"/>
      <c r="P80" s="185">
        <f>P81</f>
        <v>0</v>
      </c>
      <c r="Q80" s="90"/>
      <c r="R80" s="185">
        <f>R81</f>
        <v>0</v>
      </c>
      <c r="S80" s="90"/>
      <c r="T80" s="186">
        <f>T81</f>
        <v>0</v>
      </c>
      <c r="AT80" s="15" t="s">
        <v>73</v>
      </c>
      <c r="AU80" s="15" t="s">
        <v>126</v>
      </c>
      <c r="BK80" s="187">
        <f>BK81</f>
        <v>0</v>
      </c>
    </row>
    <row r="81" s="10" customFormat="1" ht="25.92" customHeight="1">
      <c r="B81" s="188"/>
      <c r="C81" s="189"/>
      <c r="D81" s="190" t="s">
        <v>73</v>
      </c>
      <c r="E81" s="191" t="s">
        <v>144</v>
      </c>
      <c r="F81" s="191" t="s">
        <v>145</v>
      </c>
      <c r="G81" s="189"/>
      <c r="H81" s="189"/>
      <c r="I81" s="192"/>
      <c r="J81" s="193">
        <f>BK81</f>
        <v>0</v>
      </c>
      <c r="K81" s="189"/>
      <c r="L81" s="194"/>
      <c r="M81" s="195"/>
      <c r="N81" s="196"/>
      <c r="O81" s="196"/>
      <c r="P81" s="197">
        <f>P82</f>
        <v>0</v>
      </c>
      <c r="Q81" s="196"/>
      <c r="R81" s="197">
        <f>R82</f>
        <v>0</v>
      </c>
      <c r="S81" s="196"/>
      <c r="T81" s="198">
        <f>T82</f>
        <v>0</v>
      </c>
      <c r="AR81" s="199" t="s">
        <v>21</v>
      </c>
      <c r="AT81" s="200" t="s">
        <v>73</v>
      </c>
      <c r="AU81" s="200" t="s">
        <v>74</v>
      </c>
      <c r="AY81" s="199" t="s">
        <v>146</v>
      </c>
      <c r="BK81" s="201">
        <f>BK82</f>
        <v>0</v>
      </c>
    </row>
    <row r="82" s="1" customFormat="1" ht="16.5" customHeight="1">
      <c r="B82" s="36"/>
      <c r="C82" s="204" t="s">
        <v>21</v>
      </c>
      <c r="D82" s="204" t="s">
        <v>148</v>
      </c>
      <c r="E82" s="205" t="s">
        <v>332</v>
      </c>
      <c r="F82" s="206" t="s">
        <v>333</v>
      </c>
      <c r="G82" s="207" t="s">
        <v>334</v>
      </c>
      <c r="H82" s="208">
        <v>1</v>
      </c>
      <c r="I82" s="209"/>
      <c r="J82" s="210">
        <f>ROUND(I82*H82,2)</f>
        <v>0</v>
      </c>
      <c r="K82" s="206" t="s">
        <v>1</v>
      </c>
      <c r="L82" s="41"/>
      <c r="M82" s="239" t="s">
        <v>1</v>
      </c>
      <c r="N82" s="240" t="s">
        <v>45</v>
      </c>
      <c r="O82" s="241"/>
      <c r="P82" s="242">
        <f>O82*H82</f>
        <v>0</v>
      </c>
      <c r="Q82" s="242">
        <v>0</v>
      </c>
      <c r="R82" s="242">
        <f>Q82*H82</f>
        <v>0</v>
      </c>
      <c r="S82" s="242">
        <v>0</v>
      </c>
      <c r="T82" s="243">
        <f>S82*H82</f>
        <v>0</v>
      </c>
      <c r="AR82" s="15" t="s">
        <v>152</v>
      </c>
      <c r="AT82" s="15" t="s">
        <v>148</v>
      </c>
      <c r="AU82" s="15" t="s">
        <v>21</v>
      </c>
      <c r="AY82" s="15" t="s">
        <v>146</v>
      </c>
      <c r="BE82" s="215">
        <f>IF(N82="základní",J82,0)</f>
        <v>0</v>
      </c>
      <c r="BF82" s="215">
        <f>IF(N82="snížená",J82,0)</f>
        <v>0</v>
      </c>
      <c r="BG82" s="215">
        <f>IF(N82="zákl. přenesená",J82,0)</f>
        <v>0</v>
      </c>
      <c r="BH82" s="215">
        <f>IF(N82="sníž. přenesená",J82,0)</f>
        <v>0</v>
      </c>
      <c r="BI82" s="215">
        <f>IF(N82="nulová",J82,0)</f>
        <v>0</v>
      </c>
      <c r="BJ82" s="15" t="s">
        <v>21</v>
      </c>
      <c r="BK82" s="215">
        <f>ROUND(I82*H82,2)</f>
        <v>0</v>
      </c>
      <c r="BL82" s="15" t="s">
        <v>152</v>
      </c>
      <c r="BM82" s="15" t="s">
        <v>335</v>
      </c>
    </row>
    <row r="83" s="1" customFormat="1" ht="6.96" customHeight="1">
      <c r="B83" s="55"/>
      <c r="C83" s="56"/>
      <c r="D83" s="56"/>
      <c r="E83" s="56"/>
      <c r="F83" s="56"/>
      <c r="G83" s="56"/>
      <c r="H83" s="56"/>
      <c r="I83" s="154"/>
      <c r="J83" s="56"/>
      <c r="K83" s="56"/>
      <c r="L83" s="41"/>
    </row>
  </sheetData>
  <sheetProtection sheet="1" autoFilter="0" formatColumns="0" formatRows="0" objects="1" scenarios="1" spinCount="100000" saltValue="zHt5hqp3H22zwmNixJNNOgPHMCLzN2ZilcCFew2r+xk5FP3yLp6XROSyVD3yXMMsSqWarzTb3q2qbsEFpCk/ag==" hashValue="GaSYMEbwowjgGZN8QSVr+ro5oPilcN77AwVbyjE78rR6Hsu8XbCofJ7m0UwGSrPo0I7qtbmmpCGby11fbDUsbw==" algorithmName="SHA-512" password="CC35"/>
  <autoFilter ref="C79:K82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92</v>
      </c>
      <c r="AZ2" s="123" t="s">
        <v>336</v>
      </c>
      <c r="BA2" s="123" t="s">
        <v>337</v>
      </c>
      <c r="BB2" s="123" t="s">
        <v>338</v>
      </c>
      <c r="BC2" s="123" t="s">
        <v>339</v>
      </c>
      <c r="BD2" s="123" t="s">
        <v>99</v>
      </c>
    </row>
    <row r="3" ht="6.96" customHeight="1">
      <c r="B3" s="124"/>
      <c r="C3" s="125"/>
      <c r="D3" s="125"/>
      <c r="E3" s="125"/>
      <c r="F3" s="125"/>
      <c r="G3" s="125"/>
      <c r="H3" s="125"/>
      <c r="I3" s="126"/>
      <c r="J3" s="125"/>
      <c r="K3" s="125"/>
      <c r="L3" s="18"/>
      <c r="AT3" s="15" t="s">
        <v>83</v>
      </c>
      <c r="AZ3" s="123" t="s">
        <v>340</v>
      </c>
      <c r="BA3" s="123" t="s">
        <v>341</v>
      </c>
      <c r="BB3" s="123" t="s">
        <v>102</v>
      </c>
      <c r="BC3" s="123" t="s">
        <v>342</v>
      </c>
      <c r="BD3" s="123" t="s">
        <v>99</v>
      </c>
    </row>
    <row r="4" ht="24.96" customHeight="1">
      <c r="B4" s="18"/>
      <c r="D4" s="127" t="s">
        <v>104</v>
      </c>
      <c r="L4" s="18"/>
      <c r="M4" s="22" t="s">
        <v>10</v>
      </c>
      <c r="AT4" s="15" t="s">
        <v>4</v>
      </c>
      <c r="AZ4" s="123" t="s">
        <v>343</v>
      </c>
      <c r="BA4" s="123" t="s">
        <v>344</v>
      </c>
      <c r="BB4" s="123" t="s">
        <v>102</v>
      </c>
      <c r="BC4" s="123" t="s">
        <v>345</v>
      </c>
      <c r="BD4" s="123" t="s">
        <v>99</v>
      </c>
    </row>
    <row r="5" ht="6.96" customHeight="1">
      <c r="B5" s="18"/>
      <c r="L5" s="18"/>
      <c r="AZ5" s="123" t="s">
        <v>346</v>
      </c>
      <c r="BA5" s="123" t="s">
        <v>347</v>
      </c>
      <c r="BB5" s="123" t="s">
        <v>102</v>
      </c>
      <c r="BC5" s="123" t="s">
        <v>348</v>
      </c>
      <c r="BD5" s="123" t="s">
        <v>99</v>
      </c>
    </row>
    <row r="6" ht="12" customHeight="1">
      <c r="B6" s="18"/>
      <c r="D6" s="128" t="s">
        <v>16</v>
      </c>
      <c r="L6" s="18"/>
      <c r="AZ6" s="123" t="s">
        <v>349</v>
      </c>
      <c r="BA6" s="123" t="s">
        <v>350</v>
      </c>
      <c r="BB6" s="123" t="s">
        <v>338</v>
      </c>
      <c r="BC6" s="123" t="s">
        <v>351</v>
      </c>
      <c r="BD6" s="123" t="s">
        <v>99</v>
      </c>
    </row>
    <row r="7" ht="16.5" customHeight="1">
      <c r="B7" s="18"/>
      <c r="E7" s="129" t="str">
        <f>'Rekapitulace stavby'!K6</f>
        <v>Obnova parku Lipovka v horní části náměstí u zámeckého areálu</v>
      </c>
      <c r="F7" s="128"/>
      <c r="G7" s="128"/>
      <c r="H7" s="128"/>
      <c r="L7" s="18"/>
      <c r="AZ7" s="123" t="s">
        <v>352</v>
      </c>
      <c r="BA7" s="123" t="s">
        <v>353</v>
      </c>
      <c r="BB7" s="123" t="s">
        <v>338</v>
      </c>
      <c r="BC7" s="123" t="s">
        <v>204</v>
      </c>
      <c r="BD7" s="123" t="s">
        <v>99</v>
      </c>
    </row>
    <row r="8" s="1" customFormat="1" ht="12" customHeight="1">
      <c r="B8" s="41"/>
      <c r="D8" s="128" t="s">
        <v>117</v>
      </c>
      <c r="I8" s="130"/>
      <c r="L8" s="41"/>
      <c r="AZ8" s="123" t="s">
        <v>354</v>
      </c>
      <c r="BA8" s="123" t="s">
        <v>355</v>
      </c>
      <c r="BB8" s="123" t="s">
        <v>338</v>
      </c>
      <c r="BC8" s="123" t="s">
        <v>356</v>
      </c>
      <c r="BD8" s="123" t="s">
        <v>99</v>
      </c>
    </row>
    <row r="9" s="1" customFormat="1" ht="36.96" customHeight="1">
      <c r="B9" s="41"/>
      <c r="E9" s="131" t="s">
        <v>357</v>
      </c>
      <c r="F9" s="1"/>
      <c r="G9" s="1"/>
      <c r="H9" s="1"/>
      <c r="I9" s="130"/>
      <c r="L9" s="41"/>
    </row>
    <row r="10" s="1" customFormat="1">
      <c r="B10" s="41"/>
      <c r="I10" s="130"/>
      <c r="L10" s="41"/>
    </row>
    <row r="11" s="1" customFormat="1" ht="12" customHeight="1">
      <c r="B11" s="41"/>
      <c r="D11" s="128" t="s">
        <v>19</v>
      </c>
      <c r="F11" s="15" t="s">
        <v>1</v>
      </c>
      <c r="I11" s="132" t="s">
        <v>20</v>
      </c>
      <c r="J11" s="15" t="s">
        <v>1</v>
      </c>
      <c r="L11" s="41"/>
    </row>
    <row r="12" s="1" customFormat="1" ht="12" customHeight="1">
      <c r="B12" s="41"/>
      <c r="D12" s="128" t="s">
        <v>22</v>
      </c>
      <c r="F12" s="15" t="s">
        <v>23</v>
      </c>
      <c r="I12" s="132" t="s">
        <v>24</v>
      </c>
      <c r="J12" s="133" t="str">
        <f>'Rekapitulace stavby'!AN8</f>
        <v>8. 12. 2016</v>
      </c>
      <c r="L12" s="41"/>
    </row>
    <row r="13" s="1" customFormat="1" ht="10.8" customHeight="1">
      <c r="B13" s="41"/>
      <c r="I13" s="130"/>
      <c r="L13" s="41"/>
    </row>
    <row r="14" s="1" customFormat="1" ht="12" customHeight="1">
      <c r="B14" s="41"/>
      <c r="D14" s="128" t="s">
        <v>28</v>
      </c>
      <c r="I14" s="132" t="s">
        <v>29</v>
      </c>
      <c r="J14" s="15" t="s">
        <v>1</v>
      </c>
      <c r="L14" s="41"/>
    </row>
    <row r="15" s="1" customFormat="1" ht="18" customHeight="1">
      <c r="B15" s="41"/>
      <c r="E15" s="15" t="s">
        <v>30</v>
      </c>
      <c r="I15" s="132" t="s">
        <v>31</v>
      </c>
      <c r="J15" s="15" t="s">
        <v>1</v>
      </c>
      <c r="L15" s="41"/>
    </row>
    <row r="16" s="1" customFormat="1" ht="6.96" customHeight="1">
      <c r="B16" s="41"/>
      <c r="I16" s="130"/>
      <c r="L16" s="41"/>
    </row>
    <row r="17" s="1" customFormat="1" ht="12" customHeight="1">
      <c r="B17" s="41"/>
      <c r="D17" s="128" t="s">
        <v>32</v>
      </c>
      <c r="I17" s="132" t="s">
        <v>29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2" t="s">
        <v>31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30"/>
      <c r="L19" s="41"/>
    </row>
    <row r="20" s="1" customFormat="1" ht="12" customHeight="1">
      <c r="B20" s="41"/>
      <c r="D20" s="128" t="s">
        <v>34</v>
      </c>
      <c r="I20" s="132" t="s">
        <v>29</v>
      </c>
      <c r="J20" s="15" t="s">
        <v>1</v>
      </c>
      <c r="L20" s="41"/>
    </row>
    <row r="21" s="1" customFormat="1" ht="18" customHeight="1">
      <c r="B21" s="41"/>
      <c r="E21" s="15" t="s">
        <v>35</v>
      </c>
      <c r="I21" s="132" t="s">
        <v>31</v>
      </c>
      <c r="J21" s="15" t="s">
        <v>1</v>
      </c>
      <c r="L21" s="41"/>
    </row>
    <row r="22" s="1" customFormat="1" ht="6.96" customHeight="1">
      <c r="B22" s="41"/>
      <c r="I22" s="130"/>
      <c r="L22" s="41"/>
    </row>
    <row r="23" s="1" customFormat="1" ht="12" customHeight="1">
      <c r="B23" s="41"/>
      <c r="D23" s="128" t="s">
        <v>37</v>
      </c>
      <c r="I23" s="132" t="s">
        <v>29</v>
      </c>
      <c r="J23" s="15" t="s">
        <v>1</v>
      </c>
      <c r="L23" s="41"/>
    </row>
    <row r="24" s="1" customFormat="1" ht="18" customHeight="1">
      <c r="B24" s="41"/>
      <c r="E24" s="15" t="s">
        <v>38</v>
      </c>
      <c r="I24" s="132" t="s">
        <v>31</v>
      </c>
      <c r="J24" s="15" t="s">
        <v>1</v>
      </c>
      <c r="L24" s="41"/>
    </row>
    <row r="25" s="1" customFormat="1" ht="6.96" customHeight="1">
      <c r="B25" s="41"/>
      <c r="I25" s="130"/>
      <c r="L25" s="41"/>
    </row>
    <row r="26" s="1" customFormat="1" ht="12" customHeight="1">
      <c r="B26" s="41"/>
      <c r="D26" s="128" t="s">
        <v>39</v>
      </c>
      <c r="I26" s="130"/>
      <c r="L26" s="41"/>
    </row>
    <row r="27" s="6" customFormat="1" ht="16.5" customHeight="1">
      <c r="B27" s="134"/>
      <c r="E27" s="135" t="s">
        <v>1</v>
      </c>
      <c r="F27" s="135"/>
      <c r="G27" s="135"/>
      <c r="H27" s="135"/>
      <c r="I27" s="136"/>
      <c r="L27" s="134"/>
    </row>
    <row r="28" s="1" customFormat="1" ht="6.96" customHeight="1">
      <c r="B28" s="41"/>
      <c r="I28" s="130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7"/>
      <c r="J29" s="69"/>
      <c r="K29" s="69"/>
      <c r="L29" s="41"/>
    </row>
    <row r="30" s="1" customFormat="1" ht="25.44" customHeight="1">
      <c r="B30" s="41"/>
      <c r="D30" s="138" t="s">
        <v>40</v>
      </c>
      <c r="I30" s="130"/>
      <c r="J30" s="139">
        <f>ROUND(J90,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7"/>
      <c r="J31" s="69"/>
      <c r="K31" s="69"/>
      <c r="L31" s="41"/>
    </row>
    <row r="32" s="1" customFormat="1" ht="14.4" customHeight="1">
      <c r="B32" s="41"/>
      <c r="F32" s="140" t="s">
        <v>42</v>
      </c>
      <c r="I32" s="141" t="s">
        <v>41</v>
      </c>
      <c r="J32" s="140" t="s">
        <v>43</v>
      </c>
      <c r="L32" s="41"/>
    </row>
    <row r="33" s="1" customFormat="1" ht="14.4" customHeight="1">
      <c r="B33" s="41"/>
      <c r="D33" s="128" t="s">
        <v>44</v>
      </c>
      <c r="E33" s="128" t="s">
        <v>45</v>
      </c>
      <c r="F33" s="142">
        <f>ROUND((SUM(BE90:BE217)),  2)</f>
        <v>0</v>
      </c>
      <c r="I33" s="143">
        <v>0.20999999999999999</v>
      </c>
      <c r="J33" s="142">
        <f>ROUND(((SUM(BE90:BE217))*I33),  2)</f>
        <v>0</v>
      </c>
      <c r="L33" s="41"/>
    </row>
    <row r="34" s="1" customFormat="1" ht="14.4" customHeight="1">
      <c r="B34" s="41"/>
      <c r="E34" s="128" t="s">
        <v>46</v>
      </c>
      <c r="F34" s="142">
        <f>ROUND((SUM(BF90:BF217)),  2)</f>
        <v>0</v>
      </c>
      <c r="I34" s="143">
        <v>0.14999999999999999</v>
      </c>
      <c r="J34" s="142">
        <f>ROUND(((SUM(BF90:BF217))*I34),  2)</f>
        <v>0</v>
      </c>
      <c r="L34" s="41"/>
    </row>
    <row r="35" hidden="1" s="1" customFormat="1" ht="14.4" customHeight="1">
      <c r="B35" s="41"/>
      <c r="E35" s="128" t="s">
        <v>47</v>
      </c>
      <c r="F35" s="142">
        <f>ROUND((SUM(BG90:BG217)),  2)</f>
        <v>0</v>
      </c>
      <c r="I35" s="143">
        <v>0.20999999999999999</v>
      </c>
      <c r="J35" s="142">
        <f>0</f>
        <v>0</v>
      </c>
      <c r="L35" s="41"/>
    </row>
    <row r="36" hidden="1" s="1" customFormat="1" ht="14.4" customHeight="1">
      <c r="B36" s="41"/>
      <c r="E36" s="128" t="s">
        <v>48</v>
      </c>
      <c r="F36" s="142">
        <f>ROUND((SUM(BH90:BH217)),  2)</f>
        <v>0</v>
      </c>
      <c r="I36" s="143">
        <v>0.14999999999999999</v>
      </c>
      <c r="J36" s="142">
        <f>0</f>
        <v>0</v>
      </c>
      <c r="L36" s="41"/>
    </row>
    <row r="37" hidden="1" s="1" customFormat="1" ht="14.4" customHeight="1">
      <c r="B37" s="41"/>
      <c r="E37" s="128" t="s">
        <v>49</v>
      </c>
      <c r="F37" s="142">
        <f>ROUND((SUM(BI90:BI217)),  2)</f>
        <v>0</v>
      </c>
      <c r="I37" s="143">
        <v>0</v>
      </c>
      <c r="J37" s="142">
        <f>0</f>
        <v>0</v>
      </c>
      <c r="L37" s="41"/>
    </row>
    <row r="38" s="1" customFormat="1" ht="6.96" customHeight="1">
      <c r="B38" s="41"/>
      <c r="I38" s="130"/>
      <c r="L38" s="41"/>
    </row>
    <row r="39" s="1" customFormat="1" ht="25.44" customHeight="1">
      <c r="B39" s="41"/>
      <c r="C39" s="144"/>
      <c r="D39" s="145" t="s">
        <v>50</v>
      </c>
      <c r="E39" s="146"/>
      <c r="F39" s="146"/>
      <c r="G39" s="147" t="s">
        <v>51</v>
      </c>
      <c r="H39" s="148" t="s">
        <v>52</v>
      </c>
      <c r="I39" s="149"/>
      <c r="J39" s="150">
        <f>SUM(J30:J37)</f>
        <v>0</v>
      </c>
      <c r="K39" s="151"/>
      <c r="L39" s="41"/>
    </row>
    <row r="40" s="1" customFormat="1" ht="14.4" customHeight="1">
      <c r="B40" s="152"/>
      <c r="C40" s="153"/>
      <c r="D40" s="153"/>
      <c r="E40" s="153"/>
      <c r="F40" s="153"/>
      <c r="G40" s="153"/>
      <c r="H40" s="153"/>
      <c r="I40" s="154"/>
      <c r="J40" s="153"/>
      <c r="K40" s="153"/>
      <c r="L40" s="41"/>
    </row>
    <row r="44" s="1" customFormat="1" ht="6.96" customHeight="1">
      <c r="B44" s="155"/>
      <c r="C44" s="156"/>
      <c r="D44" s="156"/>
      <c r="E44" s="156"/>
      <c r="F44" s="156"/>
      <c r="G44" s="156"/>
      <c r="H44" s="156"/>
      <c r="I44" s="157"/>
      <c r="J44" s="156"/>
      <c r="K44" s="156"/>
      <c r="L44" s="41"/>
    </row>
    <row r="45" s="1" customFormat="1" ht="24.96" customHeight="1">
      <c r="B45" s="36"/>
      <c r="C45" s="21" t="s">
        <v>122</v>
      </c>
      <c r="D45" s="37"/>
      <c r="E45" s="37"/>
      <c r="F45" s="37"/>
      <c r="G45" s="37"/>
      <c r="H45" s="37"/>
      <c r="I45" s="130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30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30"/>
      <c r="J47" s="37"/>
      <c r="K47" s="37"/>
      <c r="L47" s="41"/>
    </row>
    <row r="48" s="1" customFormat="1" ht="16.5" customHeight="1">
      <c r="B48" s="36"/>
      <c r="C48" s="37"/>
      <c r="D48" s="37"/>
      <c r="E48" s="158" t="str">
        <f>E7</f>
        <v>Obnova parku Lipovka v horní části náměstí u zámeckého areálu</v>
      </c>
      <c r="F48" s="30"/>
      <c r="G48" s="30"/>
      <c r="H48" s="30"/>
      <c r="I48" s="130"/>
      <c r="J48" s="37"/>
      <c r="K48" s="37"/>
      <c r="L48" s="41"/>
    </row>
    <row r="49" s="1" customFormat="1" ht="12" customHeight="1">
      <c r="B49" s="36"/>
      <c r="C49" s="30" t="s">
        <v>117</v>
      </c>
      <c r="D49" s="37"/>
      <c r="E49" s="37"/>
      <c r="F49" s="37"/>
      <c r="G49" s="37"/>
      <c r="H49" s="37"/>
      <c r="I49" s="130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D.4 - Sadové úpravy</v>
      </c>
      <c r="F50" s="37"/>
      <c r="G50" s="37"/>
      <c r="H50" s="37"/>
      <c r="I50" s="130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30"/>
      <c r="J51" s="37"/>
      <c r="K51" s="37"/>
      <c r="L51" s="41"/>
    </row>
    <row r="52" s="1" customFormat="1" ht="12" customHeight="1">
      <c r="B52" s="36"/>
      <c r="C52" s="30" t="s">
        <v>22</v>
      </c>
      <c r="D52" s="37"/>
      <c r="E52" s="37"/>
      <c r="F52" s="25" t="str">
        <f>F12</f>
        <v>k.ú. Třeboň</v>
      </c>
      <c r="G52" s="37"/>
      <c r="H52" s="37"/>
      <c r="I52" s="132" t="s">
        <v>24</v>
      </c>
      <c r="J52" s="65" t="str">
        <f>IF(J12="","",J12)</f>
        <v>8. 12. 2016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30"/>
      <c r="J53" s="37"/>
      <c r="K53" s="37"/>
      <c r="L53" s="41"/>
    </row>
    <row r="54" s="1" customFormat="1" ht="24.9" customHeight="1">
      <c r="B54" s="36"/>
      <c r="C54" s="30" t="s">
        <v>28</v>
      </c>
      <c r="D54" s="37"/>
      <c r="E54" s="37"/>
      <c r="F54" s="25" t="str">
        <f>E15</f>
        <v>Město Třeboň,Palackého náměstí 46/II,379 01 Třeboň</v>
      </c>
      <c r="G54" s="37"/>
      <c r="H54" s="37"/>
      <c r="I54" s="132" t="s">
        <v>34</v>
      </c>
      <c r="J54" s="34" t="str">
        <f>E21</f>
        <v>Atregia, s.r.o., Šebrov 215, 679 22</v>
      </c>
      <c r="K54" s="37"/>
      <c r="L54" s="41"/>
    </row>
    <row r="55" s="1" customFormat="1" ht="13.65" customHeight="1">
      <c r="B55" s="36"/>
      <c r="C55" s="30" t="s">
        <v>32</v>
      </c>
      <c r="D55" s="37"/>
      <c r="E55" s="37"/>
      <c r="F55" s="25" t="str">
        <f>IF(E18="","",E18)</f>
        <v>Vyplň údaj</v>
      </c>
      <c r="G55" s="37"/>
      <c r="H55" s="37"/>
      <c r="I55" s="132" t="s">
        <v>37</v>
      </c>
      <c r="J55" s="34" t="str">
        <f>E24</f>
        <v>Ing. Lenka Požárová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30"/>
      <c r="J56" s="37"/>
      <c r="K56" s="37"/>
      <c r="L56" s="41"/>
    </row>
    <row r="57" s="1" customFormat="1" ht="29.28" customHeight="1">
      <c r="B57" s="36"/>
      <c r="C57" s="159" t="s">
        <v>123</v>
      </c>
      <c r="D57" s="160"/>
      <c r="E57" s="160"/>
      <c r="F57" s="160"/>
      <c r="G57" s="160"/>
      <c r="H57" s="160"/>
      <c r="I57" s="161"/>
      <c r="J57" s="162" t="s">
        <v>124</v>
      </c>
      <c r="K57" s="160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30"/>
      <c r="J58" s="37"/>
      <c r="K58" s="37"/>
      <c r="L58" s="41"/>
    </row>
    <row r="59" s="1" customFormat="1" ht="22.8" customHeight="1">
      <c r="B59" s="36"/>
      <c r="C59" s="163" t="s">
        <v>125</v>
      </c>
      <c r="D59" s="37"/>
      <c r="E59" s="37"/>
      <c r="F59" s="37"/>
      <c r="G59" s="37"/>
      <c r="H59" s="37"/>
      <c r="I59" s="130"/>
      <c r="J59" s="96">
        <f>J90</f>
        <v>0</v>
      </c>
      <c r="K59" s="37"/>
      <c r="L59" s="41"/>
      <c r="AU59" s="15" t="s">
        <v>126</v>
      </c>
    </row>
    <row r="60" s="7" customFormat="1" ht="24.96" customHeight="1">
      <c r="B60" s="164"/>
      <c r="C60" s="165"/>
      <c r="D60" s="166" t="s">
        <v>127</v>
      </c>
      <c r="E60" s="167"/>
      <c r="F60" s="167"/>
      <c r="G60" s="167"/>
      <c r="H60" s="167"/>
      <c r="I60" s="168"/>
      <c r="J60" s="169">
        <f>J91</f>
        <v>0</v>
      </c>
      <c r="K60" s="165"/>
      <c r="L60" s="170"/>
    </row>
    <row r="61" s="8" customFormat="1" ht="19.92" customHeight="1">
      <c r="B61" s="171"/>
      <c r="C61" s="172"/>
      <c r="D61" s="173" t="s">
        <v>358</v>
      </c>
      <c r="E61" s="174"/>
      <c r="F61" s="174"/>
      <c r="G61" s="174"/>
      <c r="H61" s="174"/>
      <c r="I61" s="175"/>
      <c r="J61" s="176">
        <f>J92</f>
        <v>0</v>
      </c>
      <c r="K61" s="172"/>
      <c r="L61" s="177"/>
    </row>
    <row r="62" s="8" customFormat="1" ht="19.92" customHeight="1">
      <c r="B62" s="171"/>
      <c r="C62" s="172"/>
      <c r="D62" s="173" t="s">
        <v>359</v>
      </c>
      <c r="E62" s="174"/>
      <c r="F62" s="174"/>
      <c r="G62" s="174"/>
      <c r="H62" s="174"/>
      <c r="I62" s="175"/>
      <c r="J62" s="176">
        <f>J95</f>
        <v>0</v>
      </c>
      <c r="K62" s="172"/>
      <c r="L62" s="177"/>
    </row>
    <row r="63" s="8" customFormat="1" ht="19.92" customHeight="1">
      <c r="B63" s="171"/>
      <c r="C63" s="172"/>
      <c r="D63" s="173" t="s">
        <v>360</v>
      </c>
      <c r="E63" s="174"/>
      <c r="F63" s="174"/>
      <c r="G63" s="174"/>
      <c r="H63" s="174"/>
      <c r="I63" s="175"/>
      <c r="J63" s="176">
        <f>J118</f>
        <v>0</v>
      </c>
      <c r="K63" s="172"/>
      <c r="L63" s="177"/>
    </row>
    <row r="64" s="8" customFormat="1" ht="14.88" customHeight="1">
      <c r="B64" s="171"/>
      <c r="C64" s="172"/>
      <c r="D64" s="173" t="s">
        <v>361</v>
      </c>
      <c r="E64" s="174"/>
      <c r="F64" s="174"/>
      <c r="G64" s="174"/>
      <c r="H64" s="174"/>
      <c r="I64" s="175"/>
      <c r="J64" s="176">
        <f>J119</f>
        <v>0</v>
      </c>
      <c r="K64" s="172"/>
      <c r="L64" s="177"/>
    </row>
    <row r="65" s="8" customFormat="1" ht="21.84" customHeight="1">
      <c r="B65" s="171"/>
      <c r="C65" s="172"/>
      <c r="D65" s="173" t="s">
        <v>362</v>
      </c>
      <c r="E65" s="174"/>
      <c r="F65" s="174"/>
      <c r="G65" s="174"/>
      <c r="H65" s="174"/>
      <c r="I65" s="175"/>
      <c r="J65" s="176">
        <f>J145</f>
        <v>0</v>
      </c>
      <c r="K65" s="172"/>
      <c r="L65" s="177"/>
    </row>
    <row r="66" s="8" customFormat="1" ht="21.84" customHeight="1">
      <c r="B66" s="171"/>
      <c r="C66" s="172"/>
      <c r="D66" s="173" t="s">
        <v>363</v>
      </c>
      <c r="E66" s="174"/>
      <c r="F66" s="174"/>
      <c r="G66" s="174"/>
      <c r="H66" s="174"/>
      <c r="I66" s="175"/>
      <c r="J66" s="176">
        <f>J146</f>
        <v>0</v>
      </c>
      <c r="K66" s="172"/>
      <c r="L66" s="177"/>
    </row>
    <row r="67" s="8" customFormat="1" ht="21.84" customHeight="1">
      <c r="B67" s="171"/>
      <c r="C67" s="172"/>
      <c r="D67" s="173" t="s">
        <v>364</v>
      </c>
      <c r="E67" s="174"/>
      <c r="F67" s="174"/>
      <c r="G67" s="174"/>
      <c r="H67" s="174"/>
      <c r="I67" s="175"/>
      <c r="J67" s="176">
        <f>J152</f>
        <v>0</v>
      </c>
      <c r="K67" s="172"/>
      <c r="L67" s="177"/>
    </row>
    <row r="68" s="8" customFormat="1" ht="14.88" customHeight="1">
      <c r="B68" s="171"/>
      <c r="C68" s="172"/>
      <c r="D68" s="173" t="s">
        <v>365</v>
      </c>
      <c r="E68" s="174"/>
      <c r="F68" s="174"/>
      <c r="G68" s="174"/>
      <c r="H68" s="174"/>
      <c r="I68" s="175"/>
      <c r="J68" s="176">
        <f>J171</f>
        <v>0</v>
      </c>
      <c r="K68" s="172"/>
      <c r="L68" s="177"/>
    </row>
    <row r="69" s="8" customFormat="1" ht="14.88" customHeight="1">
      <c r="B69" s="171"/>
      <c r="C69" s="172"/>
      <c r="D69" s="173" t="s">
        <v>366</v>
      </c>
      <c r="E69" s="174"/>
      <c r="F69" s="174"/>
      <c r="G69" s="174"/>
      <c r="H69" s="174"/>
      <c r="I69" s="175"/>
      <c r="J69" s="176">
        <f>J183</f>
        <v>0</v>
      </c>
      <c r="K69" s="172"/>
      <c r="L69" s="177"/>
    </row>
    <row r="70" s="8" customFormat="1" ht="19.92" customHeight="1">
      <c r="B70" s="171"/>
      <c r="C70" s="172"/>
      <c r="D70" s="173" t="s">
        <v>367</v>
      </c>
      <c r="E70" s="174"/>
      <c r="F70" s="174"/>
      <c r="G70" s="174"/>
      <c r="H70" s="174"/>
      <c r="I70" s="175"/>
      <c r="J70" s="176">
        <f>J186</f>
        <v>0</v>
      </c>
      <c r="K70" s="172"/>
      <c r="L70" s="177"/>
    </row>
    <row r="71" s="1" customFormat="1" ht="21.84" customHeight="1">
      <c r="B71" s="36"/>
      <c r="C71" s="37"/>
      <c r="D71" s="37"/>
      <c r="E71" s="37"/>
      <c r="F71" s="37"/>
      <c r="G71" s="37"/>
      <c r="H71" s="37"/>
      <c r="I71" s="130"/>
      <c r="J71" s="37"/>
      <c r="K71" s="37"/>
      <c r="L71" s="41"/>
    </row>
    <row r="72" s="1" customFormat="1" ht="6.96" customHeight="1">
      <c r="B72" s="55"/>
      <c r="C72" s="56"/>
      <c r="D72" s="56"/>
      <c r="E72" s="56"/>
      <c r="F72" s="56"/>
      <c r="G72" s="56"/>
      <c r="H72" s="56"/>
      <c r="I72" s="154"/>
      <c r="J72" s="56"/>
      <c r="K72" s="56"/>
      <c r="L72" s="41"/>
    </row>
    <row r="76" s="1" customFormat="1" ht="6.96" customHeight="1">
      <c r="B76" s="57"/>
      <c r="C76" s="58"/>
      <c r="D76" s="58"/>
      <c r="E76" s="58"/>
      <c r="F76" s="58"/>
      <c r="G76" s="58"/>
      <c r="H76" s="58"/>
      <c r="I76" s="157"/>
      <c r="J76" s="58"/>
      <c r="K76" s="58"/>
      <c r="L76" s="41"/>
    </row>
    <row r="77" s="1" customFormat="1" ht="24.96" customHeight="1">
      <c r="B77" s="36"/>
      <c r="C77" s="21" t="s">
        <v>131</v>
      </c>
      <c r="D77" s="37"/>
      <c r="E77" s="37"/>
      <c r="F77" s="37"/>
      <c r="G77" s="37"/>
      <c r="H77" s="37"/>
      <c r="I77" s="130"/>
      <c r="J77" s="37"/>
      <c r="K77" s="37"/>
      <c r="L77" s="41"/>
    </row>
    <row r="78" s="1" customFormat="1" ht="6.96" customHeight="1">
      <c r="B78" s="36"/>
      <c r="C78" s="37"/>
      <c r="D78" s="37"/>
      <c r="E78" s="37"/>
      <c r="F78" s="37"/>
      <c r="G78" s="37"/>
      <c r="H78" s="37"/>
      <c r="I78" s="130"/>
      <c r="J78" s="37"/>
      <c r="K78" s="37"/>
      <c r="L78" s="41"/>
    </row>
    <row r="79" s="1" customFormat="1" ht="12" customHeight="1">
      <c r="B79" s="36"/>
      <c r="C79" s="30" t="s">
        <v>16</v>
      </c>
      <c r="D79" s="37"/>
      <c r="E79" s="37"/>
      <c r="F79" s="37"/>
      <c r="G79" s="37"/>
      <c r="H79" s="37"/>
      <c r="I79" s="130"/>
      <c r="J79" s="37"/>
      <c r="K79" s="37"/>
      <c r="L79" s="41"/>
    </row>
    <row r="80" s="1" customFormat="1" ht="16.5" customHeight="1">
      <c r="B80" s="36"/>
      <c r="C80" s="37"/>
      <c r="D80" s="37"/>
      <c r="E80" s="158" t="str">
        <f>E7</f>
        <v>Obnova parku Lipovka v horní části náměstí u zámeckého areálu</v>
      </c>
      <c r="F80" s="30"/>
      <c r="G80" s="30"/>
      <c r="H80" s="30"/>
      <c r="I80" s="130"/>
      <c r="J80" s="37"/>
      <c r="K80" s="37"/>
      <c r="L80" s="41"/>
    </row>
    <row r="81" s="1" customFormat="1" ht="12" customHeight="1">
      <c r="B81" s="36"/>
      <c r="C81" s="30" t="s">
        <v>117</v>
      </c>
      <c r="D81" s="37"/>
      <c r="E81" s="37"/>
      <c r="F81" s="37"/>
      <c r="G81" s="37"/>
      <c r="H81" s="37"/>
      <c r="I81" s="130"/>
      <c r="J81" s="37"/>
      <c r="K81" s="37"/>
      <c r="L81" s="41"/>
    </row>
    <row r="82" s="1" customFormat="1" ht="16.5" customHeight="1">
      <c r="B82" s="36"/>
      <c r="C82" s="37"/>
      <c r="D82" s="37"/>
      <c r="E82" s="62" t="str">
        <f>E9</f>
        <v>D.4 - Sadové úpravy</v>
      </c>
      <c r="F82" s="37"/>
      <c r="G82" s="37"/>
      <c r="H82" s="37"/>
      <c r="I82" s="130"/>
      <c r="J82" s="37"/>
      <c r="K82" s="37"/>
      <c r="L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130"/>
      <c r="J83" s="37"/>
      <c r="K83" s="37"/>
      <c r="L83" s="41"/>
    </row>
    <row r="84" s="1" customFormat="1" ht="12" customHeight="1">
      <c r="B84" s="36"/>
      <c r="C84" s="30" t="s">
        <v>22</v>
      </c>
      <c r="D84" s="37"/>
      <c r="E84" s="37"/>
      <c r="F84" s="25" t="str">
        <f>F12</f>
        <v>k.ú. Třeboň</v>
      </c>
      <c r="G84" s="37"/>
      <c r="H84" s="37"/>
      <c r="I84" s="132" t="s">
        <v>24</v>
      </c>
      <c r="J84" s="65" t="str">
        <f>IF(J12="","",J12)</f>
        <v>8. 12. 2016</v>
      </c>
      <c r="K84" s="37"/>
      <c r="L84" s="41"/>
    </row>
    <row r="85" s="1" customFormat="1" ht="6.96" customHeight="1">
      <c r="B85" s="36"/>
      <c r="C85" s="37"/>
      <c r="D85" s="37"/>
      <c r="E85" s="37"/>
      <c r="F85" s="37"/>
      <c r="G85" s="37"/>
      <c r="H85" s="37"/>
      <c r="I85" s="130"/>
      <c r="J85" s="37"/>
      <c r="K85" s="37"/>
      <c r="L85" s="41"/>
    </row>
    <row r="86" s="1" customFormat="1" ht="24.9" customHeight="1">
      <c r="B86" s="36"/>
      <c r="C86" s="30" t="s">
        <v>28</v>
      </c>
      <c r="D86" s="37"/>
      <c r="E86" s="37"/>
      <c r="F86" s="25" t="str">
        <f>E15</f>
        <v>Město Třeboň,Palackého náměstí 46/II,379 01 Třeboň</v>
      </c>
      <c r="G86" s="37"/>
      <c r="H86" s="37"/>
      <c r="I86" s="132" t="s">
        <v>34</v>
      </c>
      <c r="J86" s="34" t="str">
        <f>E21</f>
        <v>Atregia, s.r.o., Šebrov 215, 679 22</v>
      </c>
      <c r="K86" s="37"/>
      <c r="L86" s="41"/>
    </row>
    <row r="87" s="1" customFormat="1" ht="13.65" customHeight="1">
      <c r="B87" s="36"/>
      <c r="C87" s="30" t="s">
        <v>32</v>
      </c>
      <c r="D87" s="37"/>
      <c r="E87" s="37"/>
      <c r="F87" s="25" t="str">
        <f>IF(E18="","",E18)</f>
        <v>Vyplň údaj</v>
      </c>
      <c r="G87" s="37"/>
      <c r="H87" s="37"/>
      <c r="I87" s="132" t="s">
        <v>37</v>
      </c>
      <c r="J87" s="34" t="str">
        <f>E24</f>
        <v>Ing. Lenka Požárová</v>
      </c>
      <c r="K87" s="37"/>
      <c r="L87" s="41"/>
    </row>
    <row r="88" s="1" customFormat="1" ht="10.32" customHeight="1">
      <c r="B88" s="36"/>
      <c r="C88" s="37"/>
      <c r="D88" s="37"/>
      <c r="E88" s="37"/>
      <c r="F88" s="37"/>
      <c r="G88" s="37"/>
      <c r="H88" s="37"/>
      <c r="I88" s="130"/>
      <c r="J88" s="37"/>
      <c r="K88" s="37"/>
      <c r="L88" s="41"/>
    </row>
    <row r="89" s="9" customFormat="1" ht="29.28" customHeight="1">
      <c r="B89" s="178"/>
      <c r="C89" s="179" t="s">
        <v>132</v>
      </c>
      <c r="D89" s="180" t="s">
        <v>59</v>
      </c>
      <c r="E89" s="180" t="s">
        <v>55</v>
      </c>
      <c r="F89" s="180" t="s">
        <v>56</v>
      </c>
      <c r="G89" s="180" t="s">
        <v>133</v>
      </c>
      <c r="H89" s="180" t="s">
        <v>134</v>
      </c>
      <c r="I89" s="181" t="s">
        <v>135</v>
      </c>
      <c r="J89" s="180" t="s">
        <v>124</v>
      </c>
      <c r="K89" s="182" t="s">
        <v>136</v>
      </c>
      <c r="L89" s="183"/>
      <c r="M89" s="86" t="s">
        <v>1</v>
      </c>
      <c r="N89" s="87" t="s">
        <v>44</v>
      </c>
      <c r="O89" s="87" t="s">
        <v>137</v>
      </c>
      <c r="P89" s="87" t="s">
        <v>138</v>
      </c>
      <c r="Q89" s="87" t="s">
        <v>139</v>
      </c>
      <c r="R89" s="87" t="s">
        <v>140</v>
      </c>
      <c r="S89" s="87" t="s">
        <v>141</v>
      </c>
      <c r="T89" s="88" t="s">
        <v>142</v>
      </c>
    </row>
    <row r="90" s="1" customFormat="1" ht="22.8" customHeight="1">
      <c r="B90" s="36"/>
      <c r="C90" s="93" t="s">
        <v>143</v>
      </c>
      <c r="D90" s="37"/>
      <c r="E90" s="37"/>
      <c r="F90" s="37"/>
      <c r="G90" s="37"/>
      <c r="H90" s="37"/>
      <c r="I90" s="130"/>
      <c r="J90" s="184">
        <f>BK90</f>
        <v>0</v>
      </c>
      <c r="K90" s="37"/>
      <c r="L90" s="41"/>
      <c r="M90" s="89"/>
      <c r="N90" s="90"/>
      <c r="O90" s="90"/>
      <c r="P90" s="185">
        <f>P91</f>
        <v>0</v>
      </c>
      <c r="Q90" s="90"/>
      <c r="R90" s="185">
        <f>R91</f>
        <v>7.1183549999999993</v>
      </c>
      <c r="S90" s="90"/>
      <c r="T90" s="186">
        <f>T91</f>
        <v>0</v>
      </c>
      <c r="AT90" s="15" t="s">
        <v>73</v>
      </c>
      <c r="AU90" s="15" t="s">
        <v>126</v>
      </c>
      <c r="BK90" s="187">
        <f>BK91</f>
        <v>0</v>
      </c>
    </row>
    <row r="91" s="10" customFormat="1" ht="25.92" customHeight="1">
      <c r="B91" s="188"/>
      <c r="C91" s="189"/>
      <c r="D91" s="190" t="s">
        <v>73</v>
      </c>
      <c r="E91" s="191" t="s">
        <v>144</v>
      </c>
      <c r="F91" s="191" t="s">
        <v>145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P92+P95+P118+P186</f>
        <v>0</v>
      </c>
      <c r="Q91" s="196"/>
      <c r="R91" s="197">
        <f>R92+R95+R118+R186</f>
        <v>7.1183549999999993</v>
      </c>
      <c r="S91" s="196"/>
      <c r="T91" s="198">
        <f>T92+T95+T118+T186</f>
        <v>0</v>
      </c>
      <c r="AR91" s="199" t="s">
        <v>152</v>
      </c>
      <c r="AT91" s="200" t="s">
        <v>73</v>
      </c>
      <c r="AU91" s="200" t="s">
        <v>74</v>
      </c>
      <c r="AY91" s="199" t="s">
        <v>146</v>
      </c>
      <c r="BK91" s="201">
        <f>BK92+BK95+BK118+BK186</f>
        <v>0</v>
      </c>
    </row>
    <row r="92" s="10" customFormat="1" ht="22.8" customHeight="1">
      <c r="B92" s="188"/>
      <c r="C92" s="189"/>
      <c r="D92" s="190" t="s">
        <v>73</v>
      </c>
      <c r="E92" s="202" t="s">
        <v>368</v>
      </c>
      <c r="F92" s="202" t="s">
        <v>369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SUM(P93:P94)</f>
        <v>0</v>
      </c>
      <c r="Q92" s="196"/>
      <c r="R92" s="197">
        <f>SUM(R93:R94)</f>
        <v>0</v>
      </c>
      <c r="S92" s="196"/>
      <c r="T92" s="198">
        <f>SUM(T93:T94)</f>
        <v>0</v>
      </c>
      <c r="AR92" s="199" t="s">
        <v>152</v>
      </c>
      <c r="AT92" s="200" t="s">
        <v>73</v>
      </c>
      <c r="AU92" s="200" t="s">
        <v>21</v>
      </c>
      <c r="AY92" s="199" t="s">
        <v>146</v>
      </c>
      <c r="BK92" s="201">
        <f>SUM(BK93:BK94)</f>
        <v>0</v>
      </c>
    </row>
    <row r="93" s="1" customFormat="1" ht="16.5" customHeight="1">
      <c r="B93" s="36"/>
      <c r="C93" s="204" t="s">
        <v>239</v>
      </c>
      <c r="D93" s="204" t="s">
        <v>148</v>
      </c>
      <c r="E93" s="205" t="s">
        <v>370</v>
      </c>
      <c r="F93" s="206" t="s">
        <v>371</v>
      </c>
      <c r="G93" s="207" t="s">
        <v>102</v>
      </c>
      <c r="H93" s="208">
        <v>64</v>
      </c>
      <c r="I93" s="209"/>
      <c r="J93" s="210">
        <f>ROUND(I93*H93,2)</f>
        <v>0</v>
      </c>
      <c r="K93" s="206" t="s">
        <v>151</v>
      </c>
      <c r="L93" s="41"/>
      <c r="M93" s="211" t="s">
        <v>1</v>
      </c>
      <c r="N93" s="212" t="s">
        <v>45</v>
      </c>
      <c r="O93" s="77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AR93" s="15" t="s">
        <v>152</v>
      </c>
      <c r="AT93" s="15" t="s">
        <v>148</v>
      </c>
      <c r="AU93" s="15" t="s">
        <v>83</v>
      </c>
      <c r="AY93" s="15" t="s">
        <v>146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5" t="s">
        <v>21</v>
      </c>
      <c r="BK93" s="215">
        <f>ROUND(I93*H93,2)</f>
        <v>0</v>
      </c>
      <c r="BL93" s="15" t="s">
        <v>152</v>
      </c>
      <c r="BM93" s="15" t="s">
        <v>372</v>
      </c>
    </row>
    <row r="94" s="11" customFormat="1">
      <c r="B94" s="216"/>
      <c r="C94" s="217"/>
      <c r="D94" s="218" t="s">
        <v>154</v>
      </c>
      <c r="E94" s="219" t="s">
        <v>1</v>
      </c>
      <c r="F94" s="220" t="s">
        <v>155</v>
      </c>
      <c r="G94" s="217"/>
      <c r="H94" s="221">
        <v>64</v>
      </c>
      <c r="I94" s="222"/>
      <c r="J94" s="217"/>
      <c r="K94" s="217"/>
      <c r="L94" s="223"/>
      <c r="M94" s="224"/>
      <c r="N94" s="225"/>
      <c r="O94" s="225"/>
      <c r="P94" s="225"/>
      <c r="Q94" s="225"/>
      <c r="R94" s="225"/>
      <c r="S94" s="225"/>
      <c r="T94" s="226"/>
      <c r="AT94" s="227" t="s">
        <v>154</v>
      </c>
      <c r="AU94" s="227" t="s">
        <v>83</v>
      </c>
      <c r="AV94" s="11" t="s">
        <v>83</v>
      </c>
      <c r="AW94" s="11" t="s">
        <v>36</v>
      </c>
      <c r="AX94" s="11" t="s">
        <v>21</v>
      </c>
      <c r="AY94" s="227" t="s">
        <v>146</v>
      </c>
    </row>
    <row r="95" s="10" customFormat="1" ht="22.8" customHeight="1">
      <c r="B95" s="188"/>
      <c r="C95" s="189"/>
      <c r="D95" s="190" t="s">
        <v>73</v>
      </c>
      <c r="E95" s="202" t="s">
        <v>373</v>
      </c>
      <c r="F95" s="202" t="s">
        <v>374</v>
      </c>
      <c r="G95" s="189"/>
      <c r="H95" s="189"/>
      <c r="I95" s="192"/>
      <c r="J95" s="203">
        <f>BK95</f>
        <v>0</v>
      </c>
      <c r="K95" s="189"/>
      <c r="L95" s="194"/>
      <c r="M95" s="195"/>
      <c r="N95" s="196"/>
      <c r="O95" s="196"/>
      <c r="P95" s="197">
        <f>SUM(P96:P117)</f>
        <v>0</v>
      </c>
      <c r="Q95" s="196"/>
      <c r="R95" s="197">
        <f>SUM(R96:R117)</f>
        <v>3.1503049999999999</v>
      </c>
      <c r="S95" s="196"/>
      <c r="T95" s="198">
        <f>SUM(T96:T117)</f>
        <v>0</v>
      </c>
      <c r="AR95" s="199" t="s">
        <v>152</v>
      </c>
      <c r="AT95" s="200" t="s">
        <v>73</v>
      </c>
      <c r="AU95" s="200" t="s">
        <v>21</v>
      </c>
      <c r="AY95" s="199" t="s">
        <v>146</v>
      </c>
      <c r="BK95" s="201">
        <f>SUM(BK96:BK117)</f>
        <v>0</v>
      </c>
    </row>
    <row r="96" s="1" customFormat="1" ht="22.5" customHeight="1">
      <c r="B96" s="36"/>
      <c r="C96" s="204" t="s">
        <v>375</v>
      </c>
      <c r="D96" s="204" t="s">
        <v>148</v>
      </c>
      <c r="E96" s="205" t="s">
        <v>376</v>
      </c>
      <c r="F96" s="206" t="s">
        <v>377</v>
      </c>
      <c r="G96" s="207" t="s">
        <v>102</v>
      </c>
      <c r="H96" s="208">
        <v>610</v>
      </c>
      <c r="I96" s="209"/>
      <c r="J96" s="210">
        <f>ROUND(I96*H96,2)</f>
        <v>0</v>
      </c>
      <c r="K96" s="206" t="s">
        <v>151</v>
      </c>
      <c r="L96" s="41"/>
      <c r="M96" s="211" t="s">
        <v>1</v>
      </c>
      <c r="N96" s="212" t="s">
        <v>45</v>
      </c>
      <c r="O96" s="77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AR96" s="15" t="s">
        <v>152</v>
      </c>
      <c r="AT96" s="15" t="s">
        <v>148</v>
      </c>
      <c r="AU96" s="15" t="s">
        <v>83</v>
      </c>
      <c r="AY96" s="15" t="s">
        <v>146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5" t="s">
        <v>21</v>
      </c>
      <c r="BK96" s="215">
        <f>ROUND(I96*H96,2)</f>
        <v>0</v>
      </c>
      <c r="BL96" s="15" t="s">
        <v>152</v>
      </c>
      <c r="BM96" s="15" t="s">
        <v>378</v>
      </c>
    </row>
    <row r="97" s="11" customFormat="1">
      <c r="B97" s="216"/>
      <c r="C97" s="217"/>
      <c r="D97" s="218" t="s">
        <v>154</v>
      </c>
      <c r="E97" s="219" t="s">
        <v>1</v>
      </c>
      <c r="F97" s="220" t="s">
        <v>379</v>
      </c>
      <c r="G97" s="217"/>
      <c r="H97" s="221">
        <v>610</v>
      </c>
      <c r="I97" s="222"/>
      <c r="J97" s="217"/>
      <c r="K97" s="217"/>
      <c r="L97" s="223"/>
      <c r="M97" s="224"/>
      <c r="N97" s="225"/>
      <c r="O97" s="225"/>
      <c r="P97" s="225"/>
      <c r="Q97" s="225"/>
      <c r="R97" s="225"/>
      <c r="S97" s="225"/>
      <c r="T97" s="226"/>
      <c r="AT97" s="227" t="s">
        <v>154</v>
      </c>
      <c r="AU97" s="227" t="s">
        <v>83</v>
      </c>
      <c r="AV97" s="11" t="s">
        <v>83</v>
      </c>
      <c r="AW97" s="11" t="s">
        <v>36</v>
      </c>
      <c r="AX97" s="11" t="s">
        <v>21</v>
      </c>
      <c r="AY97" s="227" t="s">
        <v>146</v>
      </c>
    </row>
    <row r="98" s="1" customFormat="1" ht="16.5" customHeight="1">
      <c r="B98" s="36"/>
      <c r="C98" s="244" t="s">
        <v>380</v>
      </c>
      <c r="D98" s="244" t="s">
        <v>284</v>
      </c>
      <c r="E98" s="245" t="s">
        <v>381</v>
      </c>
      <c r="F98" s="246" t="s">
        <v>382</v>
      </c>
      <c r="G98" s="247" t="s">
        <v>383</v>
      </c>
      <c r="H98" s="248">
        <v>0.30499999999999999</v>
      </c>
      <c r="I98" s="249"/>
      <c r="J98" s="250">
        <f>ROUND(I98*H98,2)</f>
        <v>0</v>
      </c>
      <c r="K98" s="246" t="s">
        <v>151</v>
      </c>
      <c r="L98" s="251"/>
      <c r="M98" s="252" t="s">
        <v>1</v>
      </c>
      <c r="N98" s="253" t="s">
        <v>45</v>
      </c>
      <c r="O98" s="77"/>
      <c r="P98" s="213">
        <f>O98*H98</f>
        <v>0</v>
      </c>
      <c r="Q98" s="213">
        <v>0.001</v>
      </c>
      <c r="R98" s="213">
        <f>Q98*H98</f>
        <v>0.00030499999999999999</v>
      </c>
      <c r="S98" s="213">
        <v>0</v>
      </c>
      <c r="T98" s="214">
        <f>S98*H98</f>
        <v>0</v>
      </c>
      <c r="AR98" s="15" t="s">
        <v>179</v>
      </c>
      <c r="AT98" s="15" t="s">
        <v>284</v>
      </c>
      <c r="AU98" s="15" t="s">
        <v>83</v>
      </c>
      <c r="AY98" s="15" t="s">
        <v>146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5" t="s">
        <v>21</v>
      </c>
      <c r="BK98" s="215">
        <f>ROUND(I98*H98,2)</f>
        <v>0</v>
      </c>
      <c r="BL98" s="15" t="s">
        <v>152</v>
      </c>
      <c r="BM98" s="15" t="s">
        <v>384</v>
      </c>
    </row>
    <row r="99" s="11" customFormat="1">
      <c r="B99" s="216"/>
      <c r="C99" s="217"/>
      <c r="D99" s="218" t="s">
        <v>154</v>
      </c>
      <c r="E99" s="219" t="s">
        <v>1</v>
      </c>
      <c r="F99" s="220" t="s">
        <v>385</v>
      </c>
      <c r="G99" s="217"/>
      <c r="H99" s="221">
        <v>0.30499999999999999</v>
      </c>
      <c r="I99" s="222"/>
      <c r="J99" s="217"/>
      <c r="K99" s="217"/>
      <c r="L99" s="223"/>
      <c r="M99" s="224"/>
      <c r="N99" s="225"/>
      <c r="O99" s="225"/>
      <c r="P99" s="225"/>
      <c r="Q99" s="225"/>
      <c r="R99" s="225"/>
      <c r="S99" s="225"/>
      <c r="T99" s="226"/>
      <c r="AT99" s="227" t="s">
        <v>154</v>
      </c>
      <c r="AU99" s="227" t="s">
        <v>83</v>
      </c>
      <c r="AV99" s="11" t="s">
        <v>83</v>
      </c>
      <c r="AW99" s="11" t="s">
        <v>36</v>
      </c>
      <c r="AX99" s="11" t="s">
        <v>21</v>
      </c>
      <c r="AY99" s="227" t="s">
        <v>146</v>
      </c>
    </row>
    <row r="100" s="1" customFormat="1" ht="16.5" customHeight="1">
      <c r="B100" s="36"/>
      <c r="C100" s="204" t="s">
        <v>386</v>
      </c>
      <c r="D100" s="204" t="s">
        <v>148</v>
      </c>
      <c r="E100" s="205" t="s">
        <v>387</v>
      </c>
      <c r="F100" s="206" t="s">
        <v>388</v>
      </c>
      <c r="G100" s="207" t="s">
        <v>102</v>
      </c>
      <c r="H100" s="208">
        <v>305</v>
      </c>
      <c r="I100" s="209"/>
      <c r="J100" s="210">
        <f>ROUND(I100*H100,2)</f>
        <v>0</v>
      </c>
      <c r="K100" s="206" t="s">
        <v>151</v>
      </c>
      <c r="L100" s="41"/>
      <c r="M100" s="211" t="s">
        <v>1</v>
      </c>
      <c r="N100" s="212" t="s">
        <v>45</v>
      </c>
      <c r="O100" s="77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AR100" s="15" t="s">
        <v>152</v>
      </c>
      <c r="AT100" s="15" t="s">
        <v>148</v>
      </c>
      <c r="AU100" s="15" t="s">
        <v>83</v>
      </c>
      <c r="AY100" s="15" t="s">
        <v>146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5" t="s">
        <v>21</v>
      </c>
      <c r="BK100" s="215">
        <f>ROUND(I100*H100,2)</f>
        <v>0</v>
      </c>
      <c r="BL100" s="15" t="s">
        <v>152</v>
      </c>
      <c r="BM100" s="15" t="s">
        <v>389</v>
      </c>
    </row>
    <row r="101" s="11" customFormat="1">
      <c r="B101" s="216"/>
      <c r="C101" s="217"/>
      <c r="D101" s="218" t="s">
        <v>154</v>
      </c>
      <c r="E101" s="219" t="s">
        <v>1</v>
      </c>
      <c r="F101" s="220" t="s">
        <v>390</v>
      </c>
      <c r="G101" s="217"/>
      <c r="H101" s="221">
        <v>305</v>
      </c>
      <c r="I101" s="222"/>
      <c r="J101" s="217"/>
      <c r="K101" s="217"/>
      <c r="L101" s="223"/>
      <c r="M101" s="224"/>
      <c r="N101" s="225"/>
      <c r="O101" s="225"/>
      <c r="P101" s="225"/>
      <c r="Q101" s="225"/>
      <c r="R101" s="225"/>
      <c r="S101" s="225"/>
      <c r="T101" s="226"/>
      <c r="AT101" s="227" t="s">
        <v>154</v>
      </c>
      <c r="AU101" s="227" t="s">
        <v>83</v>
      </c>
      <c r="AV101" s="11" t="s">
        <v>83</v>
      </c>
      <c r="AW101" s="11" t="s">
        <v>36</v>
      </c>
      <c r="AX101" s="11" t="s">
        <v>21</v>
      </c>
      <c r="AY101" s="227" t="s">
        <v>146</v>
      </c>
    </row>
    <row r="102" s="1" customFormat="1" ht="16.5" customHeight="1">
      <c r="B102" s="36"/>
      <c r="C102" s="244" t="s">
        <v>391</v>
      </c>
      <c r="D102" s="244" t="s">
        <v>284</v>
      </c>
      <c r="E102" s="245" t="s">
        <v>392</v>
      </c>
      <c r="F102" s="246" t="s">
        <v>393</v>
      </c>
      <c r="G102" s="247" t="s">
        <v>192</v>
      </c>
      <c r="H102" s="248">
        <v>25</v>
      </c>
      <c r="I102" s="249"/>
      <c r="J102" s="250">
        <f>ROUND(I102*H102,2)</f>
        <v>0</v>
      </c>
      <c r="K102" s="246" t="s">
        <v>182</v>
      </c>
      <c r="L102" s="251"/>
      <c r="M102" s="252" t="s">
        <v>1</v>
      </c>
      <c r="N102" s="253" t="s">
        <v>45</v>
      </c>
      <c r="O102" s="77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AR102" s="15" t="s">
        <v>179</v>
      </c>
      <c r="AT102" s="15" t="s">
        <v>284</v>
      </c>
      <c r="AU102" s="15" t="s">
        <v>83</v>
      </c>
      <c r="AY102" s="15" t="s">
        <v>146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5" t="s">
        <v>21</v>
      </c>
      <c r="BK102" s="215">
        <f>ROUND(I102*H102,2)</f>
        <v>0</v>
      </c>
      <c r="BL102" s="15" t="s">
        <v>152</v>
      </c>
      <c r="BM102" s="15" t="s">
        <v>394</v>
      </c>
    </row>
    <row r="103" s="11" customFormat="1">
      <c r="B103" s="216"/>
      <c r="C103" s="217"/>
      <c r="D103" s="218" t="s">
        <v>154</v>
      </c>
      <c r="E103" s="219" t="s">
        <v>1</v>
      </c>
      <c r="F103" s="220" t="s">
        <v>395</v>
      </c>
      <c r="G103" s="217"/>
      <c r="H103" s="221">
        <v>10</v>
      </c>
      <c r="I103" s="222"/>
      <c r="J103" s="217"/>
      <c r="K103" s="217"/>
      <c r="L103" s="223"/>
      <c r="M103" s="224"/>
      <c r="N103" s="225"/>
      <c r="O103" s="225"/>
      <c r="P103" s="225"/>
      <c r="Q103" s="225"/>
      <c r="R103" s="225"/>
      <c r="S103" s="225"/>
      <c r="T103" s="226"/>
      <c r="AT103" s="227" t="s">
        <v>154</v>
      </c>
      <c r="AU103" s="227" t="s">
        <v>83</v>
      </c>
      <c r="AV103" s="11" t="s">
        <v>83</v>
      </c>
      <c r="AW103" s="11" t="s">
        <v>36</v>
      </c>
      <c r="AX103" s="11" t="s">
        <v>74</v>
      </c>
      <c r="AY103" s="227" t="s">
        <v>146</v>
      </c>
    </row>
    <row r="104" s="11" customFormat="1">
      <c r="B104" s="216"/>
      <c r="C104" s="217"/>
      <c r="D104" s="218" t="s">
        <v>154</v>
      </c>
      <c r="E104" s="219" t="s">
        <v>1</v>
      </c>
      <c r="F104" s="220" t="s">
        <v>396</v>
      </c>
      <c r="G104" s="217"/>
      <c r="H104" s="221">
        <v>15</v>
      </c>
      <c r="I104" s="222"/>
      <c r="J104" s="217"/>
      <c r="K104" s="217"/>
      <c r="L104" s="223"/>
      <c r="M104" s="224"/>
      <c r="N104" s="225"/>
      <c r="O104" s="225"/>
      <c r="P104" s="225"/>
      <c r="Q104" s="225"/>
      <c r="R104" s="225"/>
      <c r="S104" s="225"/>
      <c r="T104" s="226"/>
      <c r="AT104" s="227" t="s">
        <v>154</v>
      </c>
      <c r="AU104" s="227" t="s">
        <v>83</v>
      </c>
      <c r="AV104" s="11" t="s">
        <v>83</v>
      </c>
      <c r="AW104" s="11" t="s">
        <v>36</v>
      </c>
      <c r="AX104" s="11" t="s">
        <v>74</v>
      </c>
      <c r="AY104" s="227" t="s">
        <v>146</v>
      </c>
    </row>
    <row r="105" s="12" customFormat="1">
      <c r="B105" s="228"/>
      <c r="C105" s="229"/>
      <c r="D105" s="218" t="s">
        <v>154</v>
      </c>
      <c r="E105" s="230" t="s">
        <v>1</v>
      </c>
      <c r="F105" s="231" t="s">
        <v>188</v>
      </c>
      <c r="G105" s="229"/>
      <c r="H105" s="232">
        <v>25</v>
      </c>
      <c r="I105" s="233"/>
      <c r="J105" s="229"/>
      <c r="K105" s="229"/>
      <c r="L105" s="234"/>
      <c r="M105" s="235"/>
      <c r="N105" s="236"/>
      <c r="O105" s="236"/>
      <c r="P105" s="236"/>
      <c r="Q105" s="236"/>
      <c r="R105" s="236"/>
      <c r="S105" s="236"/>
      <c r="T105" s="237"/>
      <c r="AT105" s="238" t="s">
        <v>154</v>
      </c>
      <c r="AU105" s="238" t="s">
        <v>83</v>
      </c>
      <c r="AV105" s="12" t="s">
        <v>152</v>
      </c>
      <c r="AW105" s="12" t="s">
        <v>36</v>
      </c>
      <c r="AX105" s="12" t="s">
        <v>21</v>
      </c>
      <c r="AY105" s="238" t="s">
        <v>146</v>
      </c>
    </row>
    <row r="106" s="1" customFormat="1" ht="16.5" customHeight="1">
      <c r="B106" s="36"/>
      <c r="C106" s="244" t="s">
        <v>397</v>
      </c>
      <c r="D106" s="244" t="s">
        <v>284</v>
      </c>
      <c r="E106" s="245" t="s">
        <v>398</v>
      </c>
      <c r="F106" s="246" t="s">
        <v>399</v>
      </c>
      <c r="G106" s="247" t="s">
        <v>192</v>
      </c>
      <c r="H106" s="248">
        <v>10.5</v>
      </c>
      <c r="I106" s="249"/>
      <c r="J106" s="250">
        <f>ROUND(I106*H106,2)</f>
        <v>0</v>
      </c>
      <c r="K106" s="246" t="s">
        <v>182</v>
      </c>
      <c r="L106" s="251"/>
      <c r="M106" s="252" t="s">
        <v>1</v>
      </c>
      <c r="N106" s="253" t="s">
        <v>45</v>
      </c>
      <c r="O106" s="77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AR106" s="15" t="s">
        <v>83</v>
      </c>
      <c r="AT106" s="15" t="s">
        <v>284</v>
      </c>
      <c r="AU106" s="15" t="s">
        <v>83</v>
      </c>
      <c r="AY106" s="15" t="s">
        <v>146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5" t="s">
        <v>21</v>
      </c>
      <c r="BK106" s="215">
        <f>ROUND(I106*H106,2)</f>
        <v>0</v>
      </c>
      <c r="BL106" s="15" t="s">
        <v>21</v>
      </c>
      <c r="BM106" s="15" t="s">
        <v>400</v>
      </c>
    </row>
    <row r="107" s="11" customFormat="1">
      <c r="B107" s="216"/>
      <c r="C107" s="217"/>
      <c r="D107" s="218" t="s">
        <v>154</v>
      </c>
      <c r="E107" s="219" t="s">
        <v>1</v>
      </c>
      <c r="F107" s="220" t="s">
        <v>401</v>
      </c>
      <c r="G107" s="217"/>
      <c r="H107" s="221">
        <v>10.5</v>
      </c>
      <c r="I107" s="222"/>
      <c r="J107" s="217"/>
      <c r="K107" s="217"/>
      <c r="L107" s="223"/>
      <c r="M107" s="224"/>
      <c r="N107" s="225"/>
      <c r="O107" s="225"/>
      <c r="P107" s="225"/>
      <c r="Q107" s="225"/>
      <c r="R107" s="225"/>
      <c r="S107" s="225"/>
      <c r="T107" s="226"/>
      <c r="AT107" s="227" t="s">
        <v>154</v>
      </c>
      <c r="AU107" s="227" t="s">
        <v>83</v>
      </c>
      <c r="AV107" s="11" t="s">
        <v>83</v>
      </c>
      <c r="AW107" s="11" t="s">
        <v>36</v>
      </c>
      <c r="AX107" s="11" t="s">
        <v>21</v>
      </c>
      <c r="AY107" s="227" t="s">
        <v>146</v>
      </c>
    </row>
    <row r="108" s="1" customFormat="1" ht="16.5" customHeight="1">
      <c r="B108" s="36"/>
      <c r="C108" s="244" t="s">
        <v>402</v>
      </c>
      <c r="D108" s="244" t="s">
        <v>284</v>
      </c>
      <c r="E108" s="245" t="s">
        <v>403</v>
      </c>
      <c r="F108" s="246" t="s">
        <v>404</v>
      </c>
      <c r="G108" s="247" t="s">
        <v>192</v>
      </c>
      <c r="H108" s="248">
        <v>15</v>
      </c>
      <c r="I108" s="249"/>
      <c r="J108" s="250">
        <f>ROUND(I108*H108,2)</f>
        <v>0</v>
      </c>
      <c r="K108" s="246" t="s">
        <v>182</v>
      </c>
      <c r="L108" s="251"/>
      <c r="M108" s="252" t="s">
        <v>1</v>
      </c>
      <c r="N108" s="253" t="s">
        <v>45</v>
      </c>
      <c r="O108" s="77"/>
      <c r="P108" s="213">
        <f>O108*H108</f>
        <v>0</v>
      </c>
      <c r="Q108" s="213">
        <v>0.20999999999999999</v>
      </c>
      <c r="R108" s="213">
        <f>Q108*H108</f>
        <v>3.1499999999999999</v>
      </c>
      <c r="S108" s="213">
        <v>0</v>
      </c>
      <c r="T108" s="214">
        <f>S108*H108</f>
        <v>0</v>
      </c>
      <c r="AR108" s="15" t="s">
        <v>179</v>
      </c>
      <c r="AT108" s="15" t="s">
        <v>284</v>
      </c>
      <c r="AU108" s="15" t="s">
        <v>83</v>
      </c>
      <c r="AY108" s="15" t="s">
        <v>146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5" t="s">
        <v>21</v>
      </c>
      <c r="BK108" s="215">
        <f>ROUND(I108*H108,2)</f>
        <v>0</v>
      </c>
      <c r="BL108" s="15" t="s">
        <v>152</v>
      </c>
      <c r="BM108" s="15" t="s">
        <v>405</v>
      </c>
    </row>
    <row r="109" s="11" customFormat="1">
      <c r="B109" s="216"/>
      <c r="C109" s="217"/>
      <c r="D109" s="218" t="s">
        <v>154</v>
      </c>
      <c r="E109" s="219" t="s">
        <v>1</v>
      </c>
      <c r="F109" s="220" t="s">
        <v>396</v>
      </c>
      <c r="G109" s="217"/>
      <c r="H109" s="221">
        <v>15</v>
      </c>
      <c r="I109" s="222"/>
      <c r="J109" s="217"/>
      <c r="K109" s="217"/>
      <c r="L109" s="223"/>
      <c r="M109" s="224"/>
      <c r="N109" s="225"/>
      <c r="O109" s="225"/>
      <c r="P109" s="225"/>
      <c r="Q109" s="225"/>
      <c r="R109" s="225"/>
      <c r="S109" s="225"/>
      <c r="T109" s="226"/>
      <c r="AT109" s="227" t="s">
        <v>154</v>
      </c>
      <c r="AU109" s="227" t="s">
        <v>83</v>
      </c>
      <c r="AV109" s="11" t="s">
        <v>83</v>
      </c>
      <c r="AW109" s="11" t="s">
        <v>36</v>
      </c>
      <c r="AX109" s="11" t="s">
        <v>21</v>
      </c>
      <c r="AY109" s="227" t="s">
        <v>146</v>
      </c>
    </row>
    <row r="110" s="1" customFormat="1" ht="16.5" customHeight="1">
      <c r="B110" s="36"/>
      <c r="C110" s="204" t="s">
        <v>116</v>
      </c>
      <c r="D110" s="204" t="s">
        <v>148</v>
      </c>
      <c r="E110" s="205" t="s">
        <v>406</v>
      </c>
      <c r="F110" s="206" t="s">
        <v>407</v>
      </c>
      <c r="G110" s="207" t="s">
        <v>102</v>
      </c>
      <c r="H110" s="208">
        <v>305</v>
      </c>
      <c r="I110" s="209"/>
      <c r="J110" s="210">
        <f>ROUND(I110*H110,2)</f>
        <v>0</v>
      </c>
      <c r="K110" s="206" t="s">
        <v>151</v>
      </c>
      <c r="L110" s="41"/>
      <c r="M110" s="211" t="s">
        <v>1</v>
      </c>
      <c r="N110" s="212" t="s">
        <v>45</v>
      </c>
      <c r="O110" s="77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AR110" s="15" t="s">
        <v>152</v>
      </c>
      <c r="AT110" s="15" t="s">
        <v>148</v>
      </c>
      <c r="AU110" s="15" t="s">
        <v>83</v>
      </c>
      <c r="AY110" s="15" t="s">
        <v>146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5" t="s">
        <v>21</v>
      </c>
      <c r="BK110" s="215">
        <f>ROUND(I110*H110,2)</f>
        <v>0</v>
      </c>
      <c r="BL110" s="15" t="s">
        <v>152</v>
      </c>
      <c r="BM110" s="15" t="s">
        <v>408</v>
      </c>
    </row>
    <row r="111" s="11" customFormat="1">
      <c r="B111" s="216"/>
      <c r="C111" s="217"/>
      <c r="D111" s="218" t="s">
        <v>154</v>
      </c>
      <c r="E111" s="219" t="s">
        <v>1</v>
      </c>
      <c r="F111" s="220" t="s">
        <v>390</v>
      </c>
      <c r="G111" s="217"/>
      <c r="H111" s="221">
        <v>305</v>
      </c>
      <c r="I111" s="222"/>
      <c r="J111" s="217"/>
      <c r="K111" s="217"/>
      <c r="L111" s="223"/>
      <c r="M111" s="224"/>
      <c r="N111" s="225"/>
      <c r="O111" s="225"/>
      <c r="P111" s="225"/>
      <c r="Q111" s="225"/>
      <c r="R111" s="225"/>
      <c r="S111" s="225"/>
      <c r="T111" s="226"/>
      <c r="AT111" s="227" t="s">
        <v>154</v>
      </c>
      <c r="AU111" s="227" t="s">
        <v>83</v>
      </c>
      <c r="AV111" s="11" t="s">
        <v>83</v>
      </c>
      <c r="AW111" s="11" t="s">
        <v>36</v>
      </c>
      <c r="AX111" s="11" t="s">
        <v>21</v>
      </c>
      <c r="AY111" s="227" t="s">
        <v>146</v>
      </c>
    </row>
    <row r="112" s="1" customFormat="1" ht="22.5" customHeight="1">
      <c r="B112" s="36"/>
      <c r="C112" s="204" t="s">
        <v>409</v>
      </c>
      <c r="D112" s="204" t="s">
        <v>148</v>
      </c>
      <c r="E112" s="205" t="s">
        <v>410</v>
      </c>
      <c r="F112" s="206" t="s">
        <v>411</v>
      </c>
      <c r="G112" s="207" t="s">
        <v>102</v>
      </c>
      <c r="H112" s="208">
        <v>305</v>
      </c>
      <c r="I112" s="209"/>
      <c r="J112" s="210">
        <f>ROUND(I112*H112,2)</f>
        <v>0</v>
      </c>
      <c r="K112" s="206" t="s">
        <v>151</v>
      </c>
      <c r="L112" s="41"/>
      <c r="M112" s="211" t="s">
        <v>1</v>
      </c>
      <c r="N112" s="212" t="s">
        <v>45</v>
      </c>
      <c r="O112" s="77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AR112" s="15" t="s">
        <v>152</v>
      </c>
      <c r="AT112" s="15" t="s">
        <v>148</v>
      </c>
      <c r="AU112" s="15" t="s">
        <v>83</v>
      </c>
      <c r="AY112" s="15" t="s">
        <v>146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5" t="s">
        <v>21</v>
      </c>
      <c r="BK112" s="215">
        <f>ROUND(I112*H112,2)</f>
        <v>0</v>
      </c>
      <c r="BL112" s="15" t="s">
        <v>152</v>
      </c>
      <c r="BM112" s="15" t="s">
        <v>412</v>
      </c>
    </row>
    <row r="113" s="11" customFormat="1">
      <c r="B113" s="216"/>
      <c r="C113" s="217"/>
      <c r="D113" s="218" t="s">
        <v>154</v>
      </c>
      <c r="E113" s="219" t="s">
        <v>1</v>
      </c>
      <c r="F113" s="220" t="s">
        <v>390</v>
      </c>
      <c r="G113" s="217"/>
      <c r="H113" s="221">
        <v>305</v>
      </c>
      <c r="I113" s="222"/>
      <c r="J113" s="217"/>
      <c r="K113" s="217"/>
      <c r="L113" s="223"/>
      <c r="M113" s="224"/>
      <c r="N113" s="225"/>
      <c r="O113" s="225"/>
      <c r="P113" s="225"/>
      <c r="Q113" s="225"/>
      <c r="R113" s="225"/>
      <c r="S113" s="225"/>
      <c r="T113" s="226"/>
      <c r="AT113" s="227" t="s">
        <v>154</v>
      </c>
      <c r="AU113" s="227" t="s">
        <v>83</v>
      </c>
      <c r="AV113" s="11" t="s">
        <v>83</v>
      </c>
      <c r="AW113" s="11" t="s">
        <v>36</v>
      </c>
      <c r="AX113" s="11" t="s">
        <v>21</v>
      </c>
      <c r="AY113" s="227" t="s">
        <v>146</v>
      </c>
    </row>
    <row r="114" s="1" customFormat="1" ht="16.5" customHeight="1">
      <c r="B114" s="36"/>
      <c r="C114" s="204" t="s">
        <v>413</v>
      </c>
      <c r="D114" s="204" t="s">
        <v>148</v>
      </c>
      <c r="E114" s="205" t="s">
        <v>414</v>
      </c>
      <c r="F114" s="206" t="s">
        <v>415</v>
      </c>
      <c r="G114" s="207" t="s">
        <v>102</v>
      </c>
      <c r="H114" s="208">
        <v>305</v>
      </c>
      <c r="I114" s="209"/>
      <c r="J114" s="210">
        <f>ROUND(I114*H114,2)</f>
        <v>0</v>
      </c>
      <c r="K114" s="206" t="s">
        <v>151</v>
      </c>
      <c r="L114" s="41"/>
      <c r="M114" s="211" t="s">
        <v>1</v>
      </c>
      <c r="N114" s="212" t="s">
        <v>45</v>
      </c>
      <c r="O114" s="77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AR114" s="15" t="s">
        <v>152</v>
      </c>
      <c r="AT114" s="15" t="s">
        <v>148</v>
      </c>
      <c r="AU114" s="15" t="s">
        <v>83</v>
      </c>
      <c r="AY114" s="15" t="s">
        <v>146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5" t="s">
        <v>21</v>
      </c>
      <c r="BK114" s="215">
        <f>ROUND(I114*H114,2)</f>
        <v>0</v>
      </c>
      <c r="BL114" s="15" t="s">
        <v>152</v>
      </c>
      <c r="BM114" s="15" t="s">
        <v>416</v>
      </c>
    </row>
    <row r="115" s="11" customFormat="1">
      <c r="B115" s="216"/>
      <c r="C115" s="217"/>
      <c r="D115" s="218" t="s">
        <v>154</v>
      </c>
      <c r="E115" s="219" t="s">
        <v>1</v>
      </c>
      <c r="F115" s="220" t="s">
        <v>390</v>
      </c>
      <c r="G115" s="217"/>
      <c r="H115" s="221">
        <v>305</v>
      </c>
      <c r="I115" s="222"/>
      <c r="J115" s="217"/>
      <c r="K115" s="217"/>
      <c r="L115" s="223"/>
      <c r="M115" s="224"/>
      <c r="N115" s="225"/>
      <c r="O115" s="225"/>
      <c r="P115" s="225"/>
      <c r="Q115" s="225"/>
      <c r="R115" s="225"/>
      <c r="S115" s="225"/>
      <c r="T115" s="226"/>
      <c r="AT115" s="227" t="s">
        <v>154</v>
      </c>
      <c r="AU115" s="227" t="s">
        <v>83</v>
      </c>
      <c r="AV115" s="11" t="s">
        <v>83</v>
      </c>
      <c r="AW115" s="11" t="s">
        <v>36</v>
      </c>
      <c r="AX115" s="11" t="s">
        <v>21</v>
      </c>
      <c r="AY115" s="227" t="s">
        <v>146</v>
      </c>
    </row>
    <row r="116" s="1" customFormat="1" ht="16.5" customHeight="1">
      <c r="B116" s="36"/>
      <c r="C116" s="204" t="s">
        <v>253</v>
      </c>
      <c r="D116" s="204" t="s">
        <v>148</v>
      </c>
      <c r="E116" s="205" t="s">
        <v>417</v>
      </c>
      <c r="F116" s="206" t="s">
        <v>418</v>
      </c>
      <c r="G116" s="207" t="s">
        <v>102</v>
      </c>
      <c r="H116" s="208">
        <v>105</v>
      </c>
      <c r="I116" s="209"/>
      <c r="J116" s="210">
        <f>ROUND(I116*H116,2)</f>
        <v>0</v>
      </c>
      <c r="K116" s="206" t="s">
        <v>151</v>
      </c>
      <c r="L116" s="41"/>
      <c r="M116" s="211" t="s">
        <v>1</v>
      </c>
      <c r="N116" s="212" t="s">
        <v>45</v>
      </c>
      <c r="O116" s="77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AR116" s="15" t="s">
        <v>152</v>
      </c>
      <c r="AT116" s="15" t="s">
        <v>148</v>
      </c>
      <c r="AU116" s="15" t="s">
        <v>83</v>
      </c>
      <c r="AY116" s="15" t="s">
        <v>146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5" t="s">
        <v>21</v>
      </c>
      <c r="BK116" s="215">
        <f>ROUND(I116*H116,2)</f>
        <v>0</v>
      </c>
      <c r="BL116" s="15" t="s">
        <v>152</v>
      </c>
      <c r="BM116" s="15" t="s">
        <v>419</v>
      </c>
    </row>
    <row r="117" s="11" customFormat="1">
      <c r="B117" s="216"/>
      <c r="C117" s="217"/>
      <c r="D117" s="218" t="s">
        <v>154</v>
      </c>
      <c r="E117" s="219" t="s">
        <v>1</v>
      </c>
      <c r="F117" s="220" t="s">
        <v>343</v>
      </c>
      <c r="G117" s="217"/>
      <c r="H117" s="221">
        <v>105</v>
      </c>
      <c r="I117" s="222"/>
      <c r="J117" s="217"/>
      <c r="K117" s="217"/>
      <c r="L117" s="223"/>
      <c r="M117" s="224"/>
      <c r="N117" s="225"/>
      <c r="O117" s="225"/>
      <c r="P117" s="225"/>
      <c r="Q117" s="225"/>
      <c r="R117" s="225"/>
      <c r="S117" s="225"/>
      <c r="T117" s="226"/>
      <c r="AT117" s="227" t="s">
        <v>154</v>
      </c>
      <c r="AU117" s="227" t="s">
        <v>83</v>
      </c>
      <c r="AV117" s="11" t="s">
        <v>83</v>
      </c>
      <c r="AW117" s="11" t="s">
        <v>36</v>
      </c>
      <c r="AX117" s="11" t="s">
        <v>21</v>
      </c>
      <c r="AY117" s="227" t="s">
        <v>146</v>
      </c>
    </row>
    <row r="118" s="10" customFormat="1" ht="22.8" customHeight="1">
      <c r="B118" s="188"/>
      <c r="C118" s="189"/>
      <c r="D118" s="190" t="s">
        <v>73</v>
      </c>
      <c r="E118" s="202" t="s">
        <v>420</v>
      </c>
      <c r="F118" s="202" t="s">
        <v>91</v>
      </c>
      <c r="G118" s="189"/>
      <c r="H118" s="189"/>
      <c r="I118" s="192"/>
      <c r="J118" s="203">
        <f>BK118</f>
        <v>0</v>
      </c>
      <c r="K118" s="189"/>
      <c r="L118" s="194"/>
      <c r="M118" s="195"/>
      <c r="N118" s="196"/>
      <c r="O118" s="196"/>
      <c r="P118" s="197">
        <f>P119+P171+P183</f>
        <v>0</v>
      </c>
      <c r="Q118" s="196"/>
      <c r="R118" s="197">
        <f>R119+R171+R183</f>
        <v>2.0630500000000001</v>
      </c>
      <c r="S118" s="196"/>
      <c r="T118" s="198">
        <f>T119+T171+T183</f>
        <v>0</v>
      </c>
      <c r="AR118" s="199" t="s">
        <v>152</v>
      </c>
      <c r="AT118" s="200" t="s">
        <v>73</v>
      </c>
      <c r="AU118" s="200" t="s">
        <v>21</v>
      </c>
      <c r="AY118" s="199" t="s">
        <v>146</v>
      </c>
      <c r="BK118" s="201">
        <f>BK119+BK171+BK183</f>
        <v>0</v>
      </c>
    </row>
    <row r="119" s="10" customFormat="1" ht="20.88" customHeight="1">
      <c r="B119" s="188"/>
      <c r="C119" s="189"/>
      <c r="D119" s="190" t="s">
        <v>73</v>
      </c>
      <c r="E119" s="202" t="s">
        <v>421</v>
      </c>
      <c r="F119" s="202" t="s">
        <v>422</v>
      </c>
      <c r="G119" s="189"/>
      <c r="H119" s="189"/>
      <c r="I119" s="192"/>
      <c r="J119" s="203">
        <f>BK119</f>
        <v>0</v>
      </c>
      <c r="K119" s="189"/>
      <c r="L119" s="194"/>
      <c r="M119" s="195"/>
      <c r="N119" s="196"/>
      <c r="O119" s="196"/>
      <c r="P119" s="197">
        <f>P120+SUM(P121:P145)</f>
        <v>0</v>
      </c>
      <c r="Q119" s="196"/>
      <c r="R119" s="197">
        <f>R120+SUM(R121:R145)</f>
        <v>2.0609500000000001</v>
      </c>
      <c r="S119" s="196"/>
      <c r="T119" s="198">
        <f>T120+SUM(T121:T145)</f>
        <v>0</v>
      </c>
      <c r="AR119" s="199" t="s">
        <v>152</v>
      </c>
      <c r="AT119" s="200" t="s">
        <v>73</v>
      </c>
      <c r="AU119" s="200" t="s">
        <v>83</v>
      </c>
      <c r="AY119" s="199" t="s">
        <v>146</v>
      </c>
      <c r="BK119" s="201">
        <f>BK120+SUM(BK121:BK145)</f>
        <v>0</v>
      </c>
    </row>
    <row r="120" s="1" customFormat="1" ht="22.5" customHeight="1">
      <c r="B120" s="36"/>
      <c r="C120" s="204" t="s">
        <v>423</v>
      </c>
      <c r="D120" s="204" t="s">
        <v>148</v>
      </c>
      <c r="E120" s="205" t="s">
        <v>424</v>
      </c>
      <c r="F120" s="206" t="s">
        <v>425</v>
      </c>
      <c r="G120" s="207" t="s">
        <v>198</v>
      </c>
      <c r="H120" s="208">
        <v>30</v>
      </c>
      <c r="I120" s="209"/>
      <c r="J120" s="210">
        <f>ROUND(I120*H120,2)</f>
        <v>0</v>
      </c>
      <c r="K120" s="206" t="s">
        <v>151</v>
      </c>
      <c r="L120" s="41"/>
      <c r="M120" s="211" t="s">
        <v>1</v>
      </c>
      <c r="N120" s="212" t="s">
        <v>45</v>
      </c>
      <c r="O120" s="77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AR120" s="15" t="s">
        <v>152</v>
      </c>
      <c r="AT120" s="15" t="s">
        <v>148</v>
      </c>
      <c r="AU120" s="15" t="s">
        <v>99</v>
      </c>
      <c r="AY120" s="15" t="s">
        <v>146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5" t="s">
        <v>21</v>
      </c>
      <c r="BK120" s="215">
        <f>ROUND(I120*H120,2)</f>
        <v>0</v>
      </c>
      <c r="BL120" s="15" t="s">
        <v>152</v>
      </c>
      <c r="BM120" s="15" t="s">
        <v>426</v>
      </c>
    </row>
    <row r="121" s="11" customFormat="1">
      <c r="B121" s="216"/>
      <c r="C121" s="217"/>
      <c r="D121" s="218" t="s">
        <v>154</v>
      </c>
      <c r="E121" s="219" t="s">
        <v>1</v>
      </c>
      <c r="F121" s="220" t="s">
        <v>427</v>
      </c>
      <c r="G121" s="217"/>
      <c r="H121" s="221">
        <v>30</v>
      </c>
      <c r="I121" s="222"/>
      <c r="J121" s="217"/>
      <c r="K121" s="217"/>
      <c r="L121" s="223"/>
      <c r="M121" s="224"/>
      <c r="N121" s="225"/>
      <c r="O121" s="225"/>
      <c r="P121" s="225"/>
      <c r="Q121" s="225"/>
      <c r="R121" s="225"/>
      <c r="S121" s="225"/>
      <c r="T121" s="226"/>
      <c r="AT121" s="227" t="s">
        <v>154</v>
      </c>
      <c r="AU121" s="227" t="s">
        <v>99</v>
      </c>
      <c r="AV121" s="11" t="s">
        <v>83</v>
      </c>
      <c r="AW121" s="11" t="s">
        <v>36</v>
      </c>
      <c r="AX121" s="11" t="s">
        <v>21</v>
      </c>
      <c r="AY121" s="227" t="s">
        <v>146</v>
      </c>
    </row>
    <row r="122" s="1" customFormat="1" ht="22.5" customHeight="1">
      <c r="B122" s="36"/>
      <c r="C122" s="204" t="s">
        <v>107</v>
      </c>
      <c r="D122" s="204" t="s">
        <v>148</v>
      </c>
      <c r="E122" s="205" t="s">
        <v>428</v>
      </c>
      <c r="F122" s="206" t="s">
        <v>429</v>
      </c>
      <c r="G122" s="207" t="s">
        <v>198</v>
      </c>
      <c r="H122" s="208">
        <v>962</v>
      </c>
      <c r="I122" s="209"/>
      <c r="J122" s="210">
        <f>ROUND(I122*H122,2)</f>
        <v>0</v>
      </c>
      <c r="K122" s="206" t="s">
        <v>151</v>
      </c>
      <c r="L122" s="41"/>
      <c r="M122" s="211" t="s">
        <v>1</v>
      </c>
      <c r="N122" s="212" t="s">
        <v>45</v>
      </c>
      <c r="O122" s="77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AR122" s="15" t="s">
        <v>152</v>
      </c>
      <c r="AT122" s="15" t="s">
        <v>148</v>
      </c>
      <c r="AU122" s="15" t="s">
        <v>99</v>
      </c>
      <c r="AY122" s="15" t="s">
        <v>146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5" t="s">
        <v>21</v>
      </c>
      <c r="BK122" s="215">
        <f>ROUND(I122*H122,2)</f>
        <v>0</v>
      </c>
      <c r="BL122" s="15" t="s">
        <v>152</v>
      </c>
      <c r="BM122" s="15" t="s">
        <v>430</v>
      </c>
    </row>
    <row r="123" s="11" customFormat="1">
      <c r="B123" s="216"/>
      <c r="C123" s="217"/>
      <c r="D123" s="218" t="s">
        <v>154</v>
      </c>
      <c r="E123" s="219" t="s">
        <v>1</v>
      </c>
      <c r="F123" s="220" t="s">
        <v>431</v>
      </c>
      <c r="G123" s="217"/>
      <c r="H123" s="221">
        <v>962</v>
      </c>
      <c r="I123" s="222"/>
      <c r="J123" s="217"/>
      <c r="K123" s="217"/>
      <c r="L123" s="223"/>
      <c r="M123" s="224"/>
      <c r="N123" s="225"/>
      <c r="O123" s="225"/>
      <c r="P123" s="225"/>
      <c r="Q123" s="225"/>
      <c r="R123" s="225"/>
      <c r="S123" s="225"/>
      <c r="T123" s="226"/>
      <c r="AT123" s="227" t="s">
        <v>154</v>
      </c>
      <c r="AU123" s="227" t="s">
        <v>99</v>
      </c>
      <c r="AV123" s="11" t="s">
        <v>83</v>
      </c>
      <c r="AW123" s="11" t="s">
        <v>36</v>
      </c>
      <c r="AX123" s="11" t="s">
        <v>21</v>
      </c>
      <c r="AY123" s="227" t="s">
        <v>146</v>
      </c>
    </row>
    <row r="124" s="1" customFormat="1" ht="22.5" customHeight="1">
      <c r="B124" s="36"/>
      <c r="C124" s="204" t="s">
        <v>432</v>
      </c>
      <c r="D124" s="204" t="s">
        <v>148</v>
      </c>
      <c r="E124" s="205" t="s">
        <v>433</v>
      </c>
      <c r="F124" s="206" t="s">
        <v>434</v>
      </c>
      <c r="G124" s="207" t="s">
        <v>198</v>
      </c>
      <c r="H124" s="208">
        <v>30</v>
      </c>
      <c r="I124" s="209"/>
      <c r="J124" s="210">
        <f>ROUND(I124*H124,2)</f>
        <v>0</v>
      </c>
      <c r="K124" s="206" t="s">
        <v>151</v>
      </c>
      <c r="L124" s="41"/>
      <c r="M124" s="211" t="s">
        <v>1</v>
      </c>
      <c r="N124" s="212" t="s">
        <v>45</v>
      </c>
      <c r="O124" s="77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AR124" s="15" t="s">
        <v>152</v>
      </c>
      <c r="AT124" s="15" t="s">
        <v>148</v>
      </c>
      <c r="AU124" s="15" t="s">
        <v>99</v>
      </c>
      <c r="AY124" s="15" t="s">
        <v>146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5" t="s">
        <v>21</v>
      </c>
      <c r="BK124" s="215">
        <f>ROUND(I124*H124,2)</f>
        <v>0</v>
      </c>
      <c r="BL124" s="15" t="s">
        <v>152</v>
      </c>
      <c r="BM124" s="15" t="s">
        <v>435</v>
      </c>
    </row>
    <row r="125" s="11" customFormat="1">
      <c r="B125" s="216"/>
      <c r="C125" s="217"/>
      <c r="D125" s="218" t="s">
        <v>154</v>
      </c>
      <c r="E125" s="219" t="s">
        <v>1</v>
      </c>
      <c r="F125" s="220" t="s">
        <v>427</v>
      </c>
      <c r="G125" s="217"/>
      <c r="H125" s="221">
        <v>30</v>
      </c>
      <c r="I125" s="222"/>
      <c r="J125" s="217"/>
      <c r="K125" s="217"/>
      <c r="L125" s="223"/>
      <c r="M125" s="224"/>
      <c r="N125" s="225"/>
      <c r="O125" s="225"/>
      <c r="P125" s="225"/>
      <c r="Q125" s="225"/>
      <c r="R125" s="225"/>
      <c r="S125" s="225"/>
      <c r="T125" s="226"/>
      <c r="AT125" s="227" t="s">
        <v>154</v>
      </c>
      <c r="AU125" s="227" t="s">
        <v>99</v>
      </c>
      <c r="AV125" s="11" t="s">
        <v>83</v>
      </c>
      <c r="AW125" s="11" t="s">
        <v>36</v>
      </c>
      <c r="AX125" s="11" t="s">
        <v>21</v>
      </c>
      <c r="AY125" s="227" t="s">
        <v>146</v>
      </c>
    </row>
    <row r="126" s="1" customFormat="1" ht="22.5" customHeight="1">
      <c r="B126" s="36"/>
      <c r="C126" s="204" t="s">
        <v>436</v>
      </c>
      <c r="D126" s="204" t="s">
        <v>148</v>
      </c>
      <c r="E126" s="205" t="s">
        <v>437</v>
      </c>
      <c r="F126" s="206" t="s">
        <v>438</v>
      </c>
      <c r="G126" s="207" t="s">
        <v>198</v>
      </c>
      <c r="H126" s="208">
        <v>962</v>
      </c>
      <c r="I126" s="209"/>
      <c r="J126" s="210">
        <f>ROUND(I126*H126,2)</f>
        <v>0</v>
      </c>
      <c r="K126" s="206" t="s">
        <v>151</v>
      </c>
      <c r="L126" s="41"/>
      <c r="M126" s="211" t="s">
        <v>1</v>
      </c>
      <c r="N126" s="212" t="s">
        <v>45</v>
      </c>
      <c r="O126" s="77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AR126" s="15" t="s">
        <v>152</v>
      </c>
      <c r="AT126" s="15" t="s">
        <v>148</v>
      </c>
      <c r="AU126" s="15" t="s">
        <v>99</v>
      </c>
      <c r="AY126" s="15" t="s">
        <v>146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5" t="s">
        <v>21</v>
      </c>
      <c r="BK126" s="215">
        <f>ROUND(I126*H126,2)</f>
        <v>0</v>
      </c>
      <c r="BL126" s="15" t="s">
        <v>152</v>
      </c>
      <c r="BM126" s="15" t="s">
        <v>439</v>
      </c>
    </row>
    <row r="127" s="11" customFormat="1">
      <c r="B127" s="216"/>
      <c r="C127" s="217"/>
      <c r="D127" s="218" t="s">
        <v>154</v>
      </c>
      <c r="E127" s="219" t="s">
        <v>1</v>
      </c>
      <c r="F127" s="220" t="s">
        <v>431</v>
      </c>
      <c r="G127" s="217"/>
      <c r="H127" s="221">
        <v>962</v>
      </c>
      <c r="I127" s="222"/>
      <c r="J127" s="217"/>
      <c r="K127" s="217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154</v>
      </c>
      <c r="AU127" s="227" t="s">
        <v>99</v>
      </c>
      <c r="AV127" s="11" t="s">
        <v>83</v>
      </c>
      <c r="AW127" s="11" t="s">
        <v>36</v>
      </c>
      <c r="AX127" s="11" t="s">
        <v>21</v>
      </c>
      <c r="AY127" s="227" t="s">
        <v>146</v>
      </c>
    </row>
    <row r="128" s="1" customFormat="1" ht="16.5" customHeight="1">
      <c r="B128" s="36"/>
      <c r="C128" s="204" t="s">
        <v>356</v>
      </c>
      <c r="D128" s="204" t="s">
        <v>148</v>
      </c>
      <c r="E128" s="205" t="s">
        <v>440</v>
      </c>
      <c r="F128" s="206" t="s">
        <v>441</v>
      </c>
      <c r="G128" s="207" t="s">
        <v>192</v>
      </c>
      <c r="H128" s="208">
        <v>0.02</v>
      </c>
      <c r="I128" s="209"/>
      <c r="J128" s="210">
        <f>ROUND(I128*H128,2)</f>
        <v>0</v>
      </c>
      <c r="K128" s="206" t="s">
        <v>182</v>
      </c>
      <c r="L128" s="41"/>
      <c r="M128" s="211" t="s">
        <v>1</v>
      </c>
      <c r="N128" s="212" t="s">
        <v>45</v>
      </c>
      <c r="O128" s="77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AR128" s="15" t="s">
        <v>152</v>
      </c>
      <c r="AT128" s="15" t="s">
        <v>148</v>
      </c>
      <c r="AU128" s="15" t="s">
        <v>99</v>
      </c>
      <c r="AY128" s="15" t="s">
        <v>146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5" t="s">
        <v>21</v>
      </c>
      <c r="BK128" s="215">
        <f>ROUND(I128*H128,2)</f>
        <v>0</v>
      </c>
      <c r="BL128" s="15" t="s">
        <v>152</v>
      </c>
      <c r="BM128" s="15" t="s">
        <v>442</v>
      </c>
    </row>
    <row r="129" s="11" customFormat="1">
      <c r="B129" s="216"/>
      <c r="C129" s="217"/>
      <c r="D129" s="218" t="s">
        <v>154</v>
      </c>
      <c r="E129" s="217"/>
      <c r="F129" s="220" t="s">
        <v>443</v>
      </c>
      <c r="G129" s="217"/>
      <c r="H129" s="221">
        <v>0.02</v>
      </c>
      <c r="I129" s="222"/>
      <c r="J129" s="217"/>
      <c r="K129" s="217"/>
      <c r="L129" s="223"/>
      <c r="M129" s="224"/>
      <c r="N129" s="225"/>
      <c r="O129" s="225"/>
      <c r="P129" s="225"/>
      <c r="Q129" s="225"/>
      <c r="R129" s="225"/>
      <c r="S129" s="225"/>
      <c r="T129" s="226"/>
      <c r="AT129" s="227" t="s">
        <v>154</v>
      </c>
      <c r="AU129" s="227" t="s">
        <v>99</v>
      </c>
      <c r="AV129" s="11" t="s">
        <v>83</v>
      </c>
      <c r="AW129" s="11" t="s">
        <v>4</v>
      </c>
      <c r="AX129" s="11" t="s">
        <v>21</v>
      </c>
      <c r="AY129" s="227" t="s">
        <v>146</v>
      </c>
    </row>
    <row r="130" s="1" customFormat="1" ht="16.5" customHeight="1">
      <c r="B130" s="36"/>
      <c r="C130" s="244" t="s">
        <v>444</v>
      </c>
      <c r="D130" s="244" t="s">
        <v>284</v>
      </c>
      <c r="E130" s="245" t="s">
        <v>445</v>
      </c>
      <c r="F130" s="246" t="s">
        <v>446</v>
      </c>
      <c r="G130" s="247" t="s">
        <v>447</v>
      </c>
      <c r="H130" s="248">
        <v>20</v>
      </c>
      <c r="I130" s="249"/>
      <c r="J130" s="250">
        <f>ROUND(I130*H130,2)</f>
        <v>0</v>
      </c>
      <c r="K130" s="246" t="s">
        <v>182</v>
      </c>
      <c r="L130" s="251"/>
      <c r="M130" s="252" t="s">
        <v>1</v>
      </c>
      <c r="N130" s="253" t="s">
        <v>45</v>
      </c>
      <c r="O130" s="77"/>
      <c r="P130" s="213">
        <f>O130*H130</f>
        <v>0</v>
      </c>
      <c r="Q130" s="213">
        <v>0.001</v>
      </c>
      <c r="R130" s="213">
        <f>Q130*H130</f>
        <v>0.02</v>
      </c>
      <c r="S130" s="213">
        <v>0</v>
      </c>
      <c r="T130" s="214">
        <f>S130*H130</f>
        <v>0</v>
      </c>
      <c r="AR130" s="15" t="s">
        <v>179</v>
      </c>
      <c r="AT130" s="15" t="s">
        <v>284</v>
      </c>
      <c r="AU130" s="15" t="s">
        <v>99</v>
      </c>
      <c r="AY130" s="15" t="s">
        <v>146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5" t="s">
        <v>21</v>
      </c>
      <c r="BK130" s="215">
        <f>ROUND(I130*H130,2)</f>
        <v>0</v>
      </c>
      <c r="BL130" s="15" t="s">
        <v>152</v>
      </c>
      <c r="BM130" s="15" t="s">
        <v>448</v>
      </c>
    </row>
    <row r="131" s="11" customFormat="1">
      <c r="B131" s="216"/>
      <c r="C131" s="217"/>
      <c r="D131" s="218" t="s">
        <v>154</v>
      </c>
      <c r="E131" s="219" t="s">
        <v>1</v>
      </c>
      <c r="F131" s="220" t="s">
        <v>449</v>
      </c>
      <c r="G131" s="217"/>
      <c r="H131" s="221">
        <v>5</v>
      </c>
      <c r="I131" s="222"/>
      <c r="J131" s="217"/>
      <c r="K131" s="217"/>
      <c r="L131" s="223"/>
      <c r="M131" s="224"/>
      <c r="N131" s="225"/>
      <c r="O131" s="225"/>
      <c r="P131" s="225"/>
      <c r="Q131" s="225"/>
      <c r="R131" s="225"/>
      <c r="S131" s="225"/>
      <c r="T131" s="226"/>
      <c r="AT131" s="227" t="s">
        <v>154</v>
      </c>
      <c r="AU131" s="227" t="s">
        <v>99</v>
      </c>
      <c r="AV131" s="11" t="s">
        <v>83</v>
      </c>
      <c r="AW131" s="11" t="s">
        <v>36</v>
      </c>
      <c r="AX131" s="11" t="s">
        <v>74</v>
      </c>
      <c r="AY131" s="227" t="s">
        <v>146</v>
      </c>
    </row>
    <row r="132" s="11" customFormat="1">
      <c r="B132" s="216"/>
      <c r="C132" s="217"/>
      <c r="D132" s="218" t="s">
        <v>154</v>
      </c>
      <c r="E132" s="219" t="s">
        <v>1</v>
      </c>
      <c r="F132" s="220" t="s">
        <v>450</v>
      </c>
      <c r="G132" s="217"/>
      <c r="H132" s="221">
        <v>15</v>
      </c>
      <c r="I132" s="222"/>
      <c r="J132" s="217"/>
      <c r="K132" s="217"/>
      <c r="L132" s="223"/>
      <c r="M132" s="224"/>
      <c r="N132" s="225"/>
      <c r="O132" s="225"/>
      <c r="P132" s="225"/>
      <c r="Q132" s="225"/>
      <c r="R132" s="225"/>
      <c r="S132" s="225"/>
      <c r="T132" s="226"/>
      <c r="AT132" s="227" t="s">
        <v>154</v>
      </c>
      <c r="AU132" s="227" t="s">
        <v>99</v>
      </c>
      <c r="AV132" s="11" t="s">
        <v>83</v>
      </c>
      <c r="AW132" s="11" t="s">
        <v>36</v>
      </c>
      <c r="AX132" s="11" t="s">
        <v>74</v>
      </c>
      <c r="AY132" s="227" t="s">
        <v>146</v>
      </c>
    </row>
    <row r="133" s="12" customFormat="1">
      <c r="B133" s="228"/>
      <c r="C133" s="229"/>
      <c r="D133" s="218" t="s">
        <v>154</v>
      </c>
      <c r="E133" s="230" t="s">
        <v>1</v>
      </c>
      <c r="F133" s="231" t="s">
        <v>188</v>
      </c>
      <c r="G133" s="229"/>
      <c r="H133" s="232">
        <v>20</v>
      </c>
      <c r="I133" s="233"/>
      <c r="J133" s="229"/>
      <c r="K133" s="229"/>
      <c r="L133" s="234"/>
      <c r="M133" s="235"/>
      <c r="N133" s="236"/>
      <c r="O133" s="236"/>
      <c r="P133" s="236"/>
      <c r="Q133" s="236"/>
      <c r="R133" s="236"/>
      <c r="S133" s="236"/>
      <c r="T133" s="237"/>
      <c r="AT133" s="238" t="s">
        <v>154</v>
      </c>
      <c r="AU133" s="238" t="s">
        <v>99</v>
      </c>
      <c r="AV133" s="12" t="s">
        <v>152</v>
      </c>
      <c r="AW133" s="12" t="s">
        <v>36</v>
      </c>
      <c r="AX133" s="12" t="s">
        <v>21</v>
      </c>
      <c r="AY133" s="238" t="s">
        <v>146</v>
      </c>
    </row>
    <row r="134" s="1" customFormat="1" ht="16.5" customHeight="1">
      <c r="B134" s="36"/>
      <c r="C134" s="204" t="s">
        <v>451</v>
      </c>
      <c r="D134" s="204" t="s">
        <v>148</v>
      </c>
      <c r="E134" s="205" t="s">
        <v>452</v>
      </c>
      <c r="F134" s="206" t="s">
        <v>453</v>
      </c>
      <c r="G134" s="207" t="s">
        <v>102</v>
      </c>
      <c r="H134" s="208">
        <v>50</v>
      </c>
      <c r="I134" s="209"/>
      <c r="J134" s="210">
        <f>ROUND(I134*H134,2)</f>
        <v>0</v>
      </c>
      <c r="K134" s="206" t="s">
        <v>151</v>
      </c>
      <c r="L134" s="41"/>
      <c r="M134" s="211" t="s">
        <v>1</v>
      </c>
      <c r="N134" s="212" t="s">
        <v>45</v>
      </c>
      <c r="O134" s="77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AR134" s="15" t="s">
        <v>21</v>
      </c>
      <c r="AT134" s="15" t="s">
        <v>148</v>
      </c>
      <c r="AU134" s="15" t="s">
        <v>99</v>
      </c>
      <c r="AY134" s="15" t="s">
        <v>146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5" t="s">
        <v>21</v>
      </c>
      <c r="BK134" s="215">
        <f>ROUND(I134*H134,2)</f>
        <v>0</v>
      </c>
      <c r="BL134" s="15" t="s">
        <v>21</v>
      </c>
      <c r="BM134" s="15" t="s">
        <v>454</v>
      </c>
    </row>
    <row r="135" s="11" customFormat="1">
      <c r="B135" s="216"/>
      <c r="C135" s="217"/>
      <c r="D135" s="218" t="s">
        <v>154</v>
      </c>
      <c r="E135" s="219" t="s">
        <v>1</v>
      </c>
      <c r="F135" s="220" t="s">
        <v>340</v>
      </c>
      <c r="G135" s="217"/>
      <c r="H135" s="221">
        <v>50</v>
      </c>
      <c r="I135" s="222"/>
      <c r="J135" s="217"/>
      <c r="K135" s="217"/>
      <c r="L135" s="223"/>
      <c r="M135" s="224"/>
      <c r="N135" s="225"/>
      <c r="O135" s="225"/>
      <c r="P135" s="225"/>
      <c r="Q135" s="225"/>
      <c r="R135" s="225"/>
      <c r="S135" s="225"/>
      <c r="T135" s="226"/>
      <c r="AT135" s="227" t="s">
        <v>154</v>
      </c>
      <c r="AU135" s="227" t="s">
        <v>99</v>
      </c>
      <c r="AV135" s="11" t="s">
        <v>83</v>
      </c>
      <c r="AW135" s="11" t="s">
        <v>36</v>
      </c>
      <c r="AX135" s="11" t="s">
        <v>21</v>
      </c>
      <c r="AY135" s="227" t="s">
        <v>146</v>
      </c>
    </row>
    <row r="136" s="1" customFormat="1" ht="16.5" customHeight="1">
      <c r="B136" s="36"/>
      <c r="C136" s="244" t="s">
        <v>455</v>
      </c>
      <c r="D136" s="244" t="s">
        <v>284</v>
      </c>
      <c r="E136" s="245" t="s">
        <v>456</v>
      </c>
      <c r="F136" s="246" t="s">
        <v>457</v>
      </c>
      <c r="G136" s="247" t="s">
        <v>98</v>
      </c>
      <c r="H136" s="248">
        <v>5</v>
      </c>
      <c r="I136" s="249"/>
      <c r="J136" s="250">
        <f>ROUND(I136*H136,2)</f>
        <v>0</v>
      </c>
      <c r="K136" s="246" t="s">
        <v>151</v>
      </c>
      <c r="L136" s="251"/>
      <c r="M136" s="252" t="s">
        <v>1</v>
      </c>
      <c r="N136" s="253" t="s">
        <v>45</v>
      </c>
      <c r="O136" s="77"/>
      <c r="P136" s="213">
        <f>O136*H136</f>
        <v>0</v>
      </c>
      <c r="Q136" s="213">
        <v>0.20000000000000001</v>
      </c>
      <c r="R136" s="213">
        <f>Q136*H136</f>
        <v>1</v>
      </c>
      <c r="S136" s="213">
        <v>0</v>
      </c>
      <c r="T136" s="214">
        <f>S136*H136</f>
        <v>0</v>
      </c>
      <c r="AR136" s="15" t="s">
        <v>83</v>
      </c>
      <c r="AT136" s="15" t="s">
        <v>284</v>
      </c>
      <c r="AU136" s="15" t="s">
        <v>99</v>
      </c>
      <c r="AY136" s="15" t="s">
        <v>146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5" t="s">
        <v>21</v>
      </c>
      <c r="BK136" s="215">
        <f>ROUND(I136*H136,2)</f>
        <v>0</v>
      </c>
      <c r="BL136" s="15" t="s">
        <v>21</v>
      </c>
      <c r="BM136" s="15" t="s">
        <v>458</v>
      </c>
    </row>
    <row r="137" s="11" customFormat="1">
      <c r="B137" s="216"/>
      <c r="C137" s="217"/>
      <c r="D137" s="218" t="s">
        <v>154</v>
      </c>
      <c r="E137" s="217"/>
      <c r="F137" s="220" t="s">
        <v>459</v>
      </c>
      <c r="G137" s="217"/>
      <c r="H137" s="221">
        <v>5</v>
      </c>
      <c r="I137" s="222"/>
      <c r="J137" s="217"/>
      <c r="K137" s="217"/>
      <c r="L137" s="223"/>
      <c r="M137" s="224"/>
      <c r="N137" s="225"/>
      <c r="O137" s="225"/>
      <c r="P137" s="225"/>
      <c r="Q137" s="225"/>
      <c r="R137" s="225"/>
      <c r="S137" s="225"/>
      <c r="T137" s="226"/>
      <c r="AT137" s="227" t="s">
        <v>154</v>
      </c>
      <c r="AU137" s="227" t="s">
        <v>99</v>
      </c>
      <c r="AV137" s="11" t="s">
        <v>83</v>
      </c>
      <c r="AW137" s="11" t="s">
        <v>4</v>
      </c>
      <c r="AX137" s="11" t="s">
        <v>21</v>
      </c>
      <c r="AY137" s="227" t="s">
        <v>146</v>
      </c>
    </row>
    <row r="138" s="1" customFormat="1" ht="16.5" customHeight="1">
      <c r="B138" s="36"/>
      <c r="C138" s="204" t="s">
        <v>460</v>
      </c>
      <c r="D138" s="204" t="s">
        <v>148</v>
      </c>
      <c r="E138" s="205" t="s">
        <v>461</v>
      </c>
      <c r="F138" s="206" t="s">
        <v>462</v>
      </c>
      <c r="G138" s="207" t="s">
        <v>98</v>
      </c>
      <c r="H138" s="208">
        <v>2</v>
      </c>
      <c r="I138" s="209"/>
      <c r="J138" s="210">
        <f>ROUND(I138*H138,2)</f>
        <v>0</v>
      </c>
      <c r="K138" s="206" t="s">
        <v>151</v>
      </c>
      <c r="L138" s="41"/>
      <c r="M138" s="211" t="s">
        <v>1</v>
      </c>
      <c r="N138" s="212" t="s">
        <v>45</v>
      </c>
      <c r="O138" s="77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AR138" s="15" t="s">
        <v>152</v>
      </c>
      <c r="AT138" s="15" t="s">
        <v>148</v>
      </c>
      <c r="AU138" s="15" t="s">
        <v>99</v>
      </c>
      <c r="AY138" s="15" t="s">
        <v>146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5" t="s">
        <v>21</v>
      </c>
      <c r="BK138" s="215">
        <f>ROUND(I138*H138,2)</f>
        <v>0</v>
      </c>
      <c r="BL138" s="15" t="s">
        <v>152</v>
      </c>
      <c r="BM138" s="15" t="s">
        <v>463</v>
      </c>
    </row>
    <row r="139" s="11" customFormat="1">
      <c r="B139" s="216"/>
      <c r="C139" s="217"/>
      <c r="D139" s="218" t="s">
        <v>154</v>
      </c>
      <c r="E139" s="219" t="s">
        <v>1</v>
      </c>
      <c r="F139" s="220" t="s">
        <v>464</v>
      </c>
      <c r="G139" s="217"/>
      <c r="H139" s="221">
        <v>0.5</v>
      </c>
      <c r="I139" s="222"/>
      <c r="J139" s="217"/>
      <c r="K139" s="217"/>
      <c r="L139" s="223"/>
      <c r="M139" s="224"/>
      <c r="N139" s="225"/>
      <c r="O139" s="225"/>
      <c r="P139" s="225"/>
      <c r="Q139" s="225"/>
      <c r="R139" s="225"/>
      <c r="S139" s="225"/>
      <c r="T139" s="226"/>
      <c r="AT139" s="227" t="s">
        <v>154</v>
      </c>
      <c r="AU139" s="227" t="s">
        <v>99</v>
      </c>
      <c r="AV139" s="11" t="s">
        <v>83</v>
      </c>
      <c r="AW139" s="11" t="s">
        <v>36</v>
      </c>
      <c r="AX139" s="11" t="s">
        <v>74</v>
      </c>
      <c r="AY139" s="227" t="s">
        <v>146</v>
      </c>
    </row>
    <row r="140" s="11" customFormat="1">
      <c r="B140" s="216"/>
      <c r="C140" s="217"/>
      <c r="D140" s="218" t="s">
        <v>154</v>
      </c>
      <c r="E140" s="219" t="s">
        <v>1</v>
      </c>
      <c r="F140" s="220" t="s">
        <v>465</v>
      </c>
      <c r="G140" s="217"/>
      <c r="H140" s="221">
        <v>1.5</v>
      </c>
      <c r="I140" s="222"/>
      <c r="J140" s="217"/>
      <c r="K140" s="217"/>
      <c r="L140" s="223"/>
      <c r="M140" s="224"/>
      <c r="N140" s="225"/>
      <c r="O140" s="225"/>
      <c r="P140" s="225"/>
      <c r="Q140" s="225"/>
      <c r="R140" s="225"/>
      <c r="S140" s="225"/>
      <c r="T140" s="226"/>
      <c r="AT140" s="227" t="s">
        <v>154</v>
      </c>
      <c r="AU140" s="227" t="s">
        <v>99</v>
      </c>
      <c r="AV140" s="11" t="s">
        <v>83</v>
      </c>
      <c r="AW140" s="11" t="s">
        <v>36</v>
      </c>
      <c r="AX140" s="11" t="s">
        <v>74</v>
      </c>
      <c r="AY140" s="227" t="s">
        <v>146</v>
      </c>
    </row>
    <row r="141" s="12" customFormat="1">
      <c r="B141" s="228"/>
      <c r="C141" s="229"/>
      <c r="D141" s="218" t="s">
        <v>154</v>
      </c>
      <c r="E141" s="230" t="s">
        <v>1</v>
      </c>
      <c r="F141" s="231" t="s">
        <v>188</v>
      </c>
      <c r="G141" s="229"/>
      <c r="H141" s="232">
        <v>2</v>
      </c>
      <c r="I141" s="233"/>
      <c r="J141" s="229"/>
      <c r="K141" s="229"/>
      <c r="L141" s="234"/>
      <c r="M141" s="235"/>
      <c r="N141" s="236"/>
      <c r="O141" s="236"/>
      <c r="P141" s="236"/>
      <c r="Q141" s="236"/>
      <c r="R141" s="236"/>
      <c r="S141" s="236"/>
      <c r="T141" s="237"/>
      <c r="AT141" s="238" t="s">
        <v>154</v>
      </c>
      <c r="AU141" s="238" t="s">
        <v>99</v>
      </c>
      <c r="AV141" s="12" t="s">
        <v>152</v>
      </c>
      <c r="AW141" s="12" t="s">
        <v>36</v>
      </c>
      <c r="AX141" s="12" t="s">
        <v>21</v>
      </c>
      <c r="AY141" s="238" t="s">
        <v>146</v>
      </c>
    </row>
    <row r="142" s="1" customFormat="1" ht="16.5" customHeight="1">
      <c r="B142" s="36"/>
      <c r="C142" s="204" t="s">
        <v>466</v>
      </c>
      <c r="D142" s="204" t="s">
        <v>148</v>
      </c>
      <c r="E142" s="205" t="s">
        <v>467</v>
      </c>
      <c r="F142" s="206" t="s">
        <v>468</v>
      </c>
      <c r="G142" s="207" t="s">
        <v>98</v>
      </c>
      <c r="H142" s="208">
        <v>2</v>
      </c>
      <c r="I142" s="209"/>
      <c r="J142" s="210">
        <f>ROUND(I142*H142,2)</f>
        <v>0</v>
      </c>
      <c r="K142" s="206" t="s">
        <v>151</v>
      </c>
      <c r="L142" s="41"/>
      <c r="M142" s="211" t="s">
        <v>1</v>
      </c>
      <c r="N142" s="212" t="s">
        <v>45</v>
      </c>
      <c r="O142" s="77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4">
        <f>S142*H142</f>
        <v>0</v>
      </c>
      <c r="AR142" s="15" t="s">
        <v>152</v>
      </c>
      <c r="AT142" s="15" t="s">
        <v>148</v>
      </c>
      <c r="AU142" s="15" t="s">
        <v>99</v>
      </c>
      <c r="AY142" s="15" t="s">
        <v>146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5" t="s">
        <v>21</v>
      </c>
      <c r="BK142" s="215">
        <f>ROUND(I142*H142,2)</f>
        <v>0</v>
      </c>
      <c r="BL142" s="15" t="s">
        <v>152</v>
      </c>
      <c r="BM142" s="15" t="s">
        <v>469</v>
      </c>
    </row>
    <row r="143" s="1" customFormat="1" ht="16.5" customHeight="1">
      <c r="B143" s="36"/>
      <c r="C143" s="204" t="s">
        <v>470</v>
      </c>
      <c r="D143" s="204" t="s">
        <v>148</v>
      </c>
      <c r="E143" s="205" t="s">
        <v>471</v>
      </c>
      <c r="F143" s="206" t="s">
        <v>472</v>
      </c>
      <c r="G143" s="207" t="s">
        <v>98</v>
      </c>
      <c r="H143" s="208">
        <v>2</v>
      </c>
      <c r="I143" s="209"/>
      <c r="J143" s="210">
        <f>ROUND(I143*H143,2)</f>
        <v>0</v>
      </c>
      <c r="K143" s="206" t="s">
        <v>151</v>
      </c>
      <c r="L143" s="41"/>
      <c r="M143" s="211" t="s">
        <v>1</v>
      </c>
      <c r="N143" s="212" t="s">
        <v>45</v>
      </c>
      <c r="O143" s="77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AR143" s="15" t="s">
        <v>152</v>
      </c>
      <c r="AT143" s="15" t="s">
        <v>148</v>
      </c>
      <c r="AU143" s="15" t="s">
        <v>99</v>
      </c>
      <c r="AY143" s="15" t="s">
        <v>146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5" t="s">
        <v>21</v>
      </c>
      <c r="BK143" s="215">
        <f>ROUND(I143*H143,2)</f>
        <v>0</v>
      </c>
      <c r="BL143" s="15" t="s">
        <v>152</v>
      </c>
      <c r="BM143" s="15" t="s">
        <v>473</v>
      </c>
    </row>
    <row r="144" s="1" customFormat="1" ht="16.5" customHeight="1">
      <c r="B144" s="36"/>
      <c r="C144" s="244" t="s">
        <v>474</v>
      </c>
      <c r="D144" s="244" t="s">
        <v>284</v>
      </c>
      <c r="E144" s="245" t="s">
        <v>475</v>
      </c>
      <c r="F144" s="246" t="s">
        <v>476</v>
      </c>
      <c r="G144" s="247" t="s">
        <v>98</v>
      </c>
      <c r="H144" s="248">
        <v>2</v>
      </c>
      <c r="I144" s="249"/>
      <c r="J144" s="250">
        <f>ROUND(I144*H144,2)</f>
        <v>0</v>
      </c>
      <c r="K144" s="246" t="s">
        <v>151</v>
      </c>
      <c r="L144" s="251"/>
      <c r="M144" s="252" t="s">
        <v>1</v>
      </c>
      <c r="N144" s="253" t="s">
        <v>45</v>
      </c>
      <c r="O144" s="77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AR144" s="15" t="s">
        <v>179</v>
      </c>
      <c r="AT144" s="15" t="s">
        <v>284</v>
      </c>
      <c r="AU144" s="15" t="s">
        <v>99</v>
      </c>
      <c r="AY144" s="15" t="s">
        <v>146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5" t="s">
        <v>21</v>
      </c>
      <c r="BK144" s="215">
        <f>ROUND(I144*H144,2)</f>
        <v>0</v>
      </c>
      <c r="BL144" s="15" t="s">
        <v>152</v>
      </c>
      <c r="BM144" s="15" t="s">
        <v>477</v>
      </c>
    </row>
    <row r="145" s="13" customFormat="1" ht="20.88" customHeight="1">
      <c r="B145" s="254"/>
      <c r="C145" s="255"/>
      <c r="D145" s="256" t="s">
        <v>73</v>
      </c>
      <c r="E145" s="256" t="s">
        <v>478</v>
      </c>
      <c r="F145" s="256" t="s">
        <v>479</v>
      </c>
      <c r="G145" s="255"/>
      <c r="H145" s="255"/>
      <c r="I145" s="257"/>
      <c r="J145" s="258">
        <f>BK145</f>
        <v>0</v>
      </c>
      <c r="K145" s="255"/>
      <c r="L145" s="259"/>
      <c r="M145" s="260"/>
      <c r="N145" s="261"/>
      <c r="O145" s="261"/>
      <c r="P145" s="262">
        <f>P146+P152</f>
        <v>0</v>
      </c>
      <c r="Q145" s="261"/>
      <c r="R145" s="262">
        <f>R146+R152</f>
        <v>1.04095</v>
      </c>
      <c r="S145" s="261"/>
      <c r="T145" s="263">
        <f>T146+T152</f>
        <v>0</v>
      </c>
      <c r="AR145" s="264" t="s">
        <v>152</v>
      </c>
      <c r="AT145" s="265" t="s">
        <v>73</v>
      </c>
      <c r="AU145" s="265" t="s">
        <v>99</v>
      </c>
      <c r="AY145" s="264" t="s">
        <v>146</v>
      </c>
      <c r="BK145" s="266">
        <f>BK146+BK152</f>
        <v>0</v>
      </c>
    </row>
    <row r="146" s="13" customFormat="1" ht="20.88" customHeight="1">
      <c r="B146" s="254"/>
      <c r="C146" s="255"/>
      <c r="D146" s="256" t="s">
        <v>73</v>
      </c>
      <c r="E146" s="256" t="s">
        <v>480</v>
      </c>
      <c r="F146" s="256" t="s">
        <v>481</v>
      </c>
      <c r="G146" s="255"/>
      <c r="H146" s="255"/>
      <c r="I146" s="257"/>
      <c r="J146" s="258">
        <f>BK146</f>
        <v>0</v>
      </c>
      <c r="K146" s="255"/>
      <c r="L146" s="259"/>
      <c r="M146" s="260"/>
      <c r="N146" s="261"/>
      <c r="O146" s="261"/>
      <c r="P146" s="262">
        <f>SUM(P147:P151)</f>
        <v>0</v>
      </c>
      <c r="Q146" s="261"/>
      <c r="R146" s="262">
        <f>SUM(R147:R151)</f>
        <v>0.20800000000000002</v>
      </c>
      <c r="S146" s="261"/>
      <c r="T146" s="263">
        <f>SUM(T147:T151)</f>
        <v>0</v>
      </c>
      <c r="AR146" s="264" t="s">
        <v>152</v>
      </c>
      <c r="AT146" s="265" t="s">
        <v>73</v>
      </c>
      <c r="AU146" s="265" t="s">
        <v>152</v>
      </c>
      <c r="AY146" s="264" t="s">
        <v>146</v>
      </c>
      <c r="BK146" s="266">
        <f>SUM(BK147:BK151)</f>
        <v>0</v>
      </c>
    </row>
    <row r="147" s="1" customFormat="1" ht="16.5" customHeight="1">
      <c r="B147" s="36"/>
      <c r="C147" s="244" t="s">
        <v>482</v>
      </c>
      <c r="D147" s="244" t="s">
        <v>284</v>
      </c>
      <c r="E147" s="245" t="s">
        <v>483</v>
      </c>
      <c r="F147" s="246" t="s">
        <v>484</v>
      </c>
      <c r="G147" s="247" t="s">
        <v>198</v>
      </c>
      <c r="H147" s="248">
        <v>6</v>
      </c>
      <c r="I147" s="249"/>
      <c r="J147" s="250">
        <f>ROUND(I147*H147,2)</f>
        <v>0</v>
      </c>
      <c r="K147" s="246" t="s">
        <v>182</v>
      </c>
      <c r="L147" s="251"/>
      <c r="M147" s="252" t="s">
        <v>1</v>
      </c>
      <c r="N147" s="253" t="s">
        <v>46</v>
      </c>
      <c r="O147" s="77"/>
      <c r="P147" s="213">
        <f>O147*H147</f>
        <v>0</v>
      </c>
      <c r="Q147" s="213">
        <v>0.0030000000000000001</v>
      </c>
      <c r="R147" s="213">
        <f>Q147*H147</f>
        <v>0.018000000000000002</v>
      </c>
      <c r="S147" s="213">
        <v>0</v>
      </c>
      <c r="T147" s="214">
        <f>S147*H147</f>
        <v>0</v>
      </c>
      <c r="AR147" s="15" t="s">
        <v>179</v>
      </c>
      <c r="AT147" s="15" t="s">
        <v>284</v>
      </c>
      <c r="AU147" s="15" t="s">
        <v>166</v>
      </c>
      <c r="AY147" s="15" t="s">
        <v>146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5" t="s">
        <v>83</v>
      </c>
      <c r="BK147" s="215">
        <f>ROUND(I147*H147,2)</f>
        <v>0</v>
      </c>
      <c r="BL147" s="15" t="s">
        <v>152</v>
      </c>
      <c r="BM147" s="15" t="s">
        <v>485</v>
      </c>
    </row>
    <row r="148" s="1" customFormat="1" ht="16.5" customHeight="1">
      <c r="B148" s="36"/>
      <c r="C148" s="244" t="s">
        <v>486</v>
      </c>
      <c r="D148" s="244" t="s">
        <v>284</v>
      </c>
      <c r="E148" s="245" t="s">
        <v>487</v>
      </c>
      <c r="F148" s="246" t="s">
        <v>488</v>
      </c>
      <c r="G148" s="247" t="s">
        <v>198</v>
      </c>
      <c r="H148" s="248">
        <v>130</v>
      </c>
      <c r="I148" s="249"/>
      <c r="J148" s="250">
        <f>ROUND(I148*H148,2)</f>
        <v>0</v>
      </c>
      <c r="K148" s="246" t="s">
        <v>182</v>
      </c>
      <c r="L148" s="251"/>
      <c r="M148" s="252" t="s">
        <v>1</v>
      </c>
      <c r="N148" s="253" t="s">
        <v>46</v>
      </c>
      <c r="O148" s="77"/>
      <c r="P148" s="213">
        <f>O148*H148</f>
        <v>0</v>
      </c>
      <c r="Q148" s="213">
        <v>0.001</v>
      </c>
      <c r="R148" s="213">
        <f>Q148*H148</f>
        <v>0.13</v>
      </c>
      <c r="S148" s="213">
        <v>0</v>
      </c>
      <c r="T148" s="214">
        <f>S148*H148</f>
        <v>0</v>
      </c>
      <c r="AR148" s="15" t="s">
        <v>179</v>
      </c>
      <c r="AT148" s="15" t="s">
        <v>284</v>
      </c>
      <c r="AU148" s="15" t="s">
        <v>166</v>
      </c>
      <c r="AY148" s="15" t="s">
        <v>146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5" t="s">
        <v>83</v>
      </c>
      <c r="BK148" s="215">
        <f>ROUND(I148*H148,2)</f>
        <v>0</v>
      </c>
      <c r="BL148" s="15" t="s">
        <v>152</v>
      </c>
      <c r="BM148" s="15" t="s">
        <v>489</v>
      </c>
    </row>
    <row r="149" s="1" customFormat="1" ht="16.5" customHeight="1">
      <c r="B149" s="36"/>
      <c r="C149" s="244" t="s">
        <v>490</v>
      </c>
      <c r="D149" s="244" t="s">
        <v>284</v>
      </c>
      <c r="E149" s="245" t="s">
        <v>491</v>
      </c>
      <c r="F149" s="246" t="s">
        <v>492</v>
      </c>
      <c r="G149" s="247" t="s">
        <v>198</v>
      </c>
      <c r="H149" s="248">
        <v>6</v>
      </c>
      <c r="I149" s="249"/>
      <c r="J149" s="250">
        <f>ROUND(I149*H149,2)</f>
        <v>0</v>
      </c>
      <c r="K149" s="246" t="s">
        <v>182</v>
      </c>
      <c r="L149" s="251"/>
      <c r="M149" s="252" t="s">
        <v>1</v>
      </c>
      <c r="N149" s="253" t="s">
        <v>46</v>
      </c>
      <c r="O149" s="77"/>
      <c r="P149" s="213">
        <f>O149*H149</f>
        <v>0</v>
      </c>
      <c r="Q149" s="213">
        <v>0.001</v>
      </c>
      <c r="R149" s="213">
        <f>Q149*H149</f>
        <v>0.0060000000000000001</v>
      </c>
      <c r="S149" s="213">
        <v>0</v>
      </c>
      <c r="T149" s="214">
        <f>S149*H149</f>
        <v>0</v>
      </c>
      <c r="AR149" s="15" t="s">
        <v>179</v>
      </c>
      <c r="AT149" s="15" t="s">
        <v>284</v>
      </c>
      <c r="AU149" s="15" t="s">
        <v>166</v>
      </c>
      <c r="AY149" s="15" t="s">
        <v>146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5" t="s">
        <v>83</v>
      </c>
      <c r="BK149" s="215">
        <f>ROUND(I149*H149,2)</f>
        <v>0</v>
      </c>
      <c r="BL149" s="15" t="s">
        <v>152</v>
      </c>
      <c r="BM149" s="15" t="s">
        <v>493</v>
      </c>
    </row>
    <row r="150" s="1" customFormat="1" ht="16.5" customHeight="1">
      <c r="B150" s="36"/>
      <c r="C150" s="244" t="s">
        <v>494</v>
      </c>
      <c r="D150" s="244" t="s">
        <v>284</v>
      </c>
      <c r="E150" s="245" t="s">
        <v>495</v>
      </c>
      <c r="F150" s="246" t="s">
        <v>496</v>
      </c>
      <c r="G150" s="247" t="s">
        <v>198</v>
      </c>
      <c r="H150" s="248">
        <v>9</v>
      </c>
      <c r="I150" s="249"/>
      <c r="J150" s="250">
        <f>ROUND(I150*H150,2)</f>
        <v>0</v>
      </c>
      <c r="K150" s="246" t="s">
        <v>182</v>
      </c>
      <c r="L150" s="251"/>
      <c r="M150" s="252" t="s">
        <v>1</v>
      </c>
      <c r="N150" s="253" t="s">
        <v>46</v>
      </c>
      <c r="O150" s="77"/>
      <c r="P150" s="213">
        <f>O150*H150</f>
        <v>0</v>
      </c>
      <c r="Q150" s="213">
        <v>0.0030000000000000001</v>
      </c>
      <c r="R150" s="213">
        <f>Q150*H150</f>
        <v>0.027</v>
      </c>
      <c r="S150" s="213">
        <v>0</v>
      </c>
      <c r="T150" s="214">
        <f>S150*H150</f>
        <v>0</v>
      </c>
      <c r="AR150" s="15" t="s">
        <v>179</v>
      </c>
      <c r="AT150" s="15" t="s">
        <v>284</v>
      </c>
      <c r="AU150" s="15" t="s">
        <v>166</v>
      </c>
      <c r="AY150" s="15" t="s">
        <v>146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5" t="s">
        <v>83</v>
      </c>
      <c r="BK150" s="215">
        <f>ROUND(I150*H150,2)</f>
        <v>0</v>
      </c>
      <c r="BL150" s="15" t="s">
        <v>152</v>
      </c>
      <c r="BM150" s="15" t="s">
        <v>497</v>
      </c>
    </row>
    <row r="151" s="1" customFormat="1" ht="16.5" customHeight="1">
      <c r="B151" s="36"/>
      <c r="C151" s="244" t="s">
        <v>342</v>
      </c>
      <c r="D151" s="244" t="s">
        <v>284</v>
      </c>
      <c r="E151" s="245" t="s">
        <v>498</v>
      </c>
      <c r="F151" s="246" t="s">
        <v>499</v>
      </c>
      <c r="G151" s="247" t="s">
        <v>198</v>
      </c>
      <c r="H151" s="248">
        <v>9</v>
      </c>
      <c r="I151" s="249"/>
      <c r="J151" s="250">
        <f>ROUND(I151*H151,2)</f>
        <v>0</v>
      </c>
      <c r="K151" s="246" t="s">
        <v>182</v>
      </c>
      <c r="L151" s="251"/>
      <c r="M151" s="252" t="s">
        <v>1</v>
      </c>
      <c r="N151" s="253" t="s">
        <v>46</v>
      </c>
      <c r="O151" s="77"/>
      <c r="P151" s="213">
        <f>O151*H151</f>
        <v>0</v>
      </c>
      <c r="Q151" s="213">
        <v>0.0030000000000000001</v>
      </c>
      <c r="R151" s="213">
        <f>Q151*H151</f>
        <v>0.027</v>
      </c>
      <c r="S151" s="213">
        <v>0</v>
      </c>
      <c r="T151" s="214">
        <f>S151*H151</f>
        <v>0</v>
      </c>
      <c r="AR151" s="15" t="s">
        <v>179</v>
      </c>
      <c r="AT151" s="15" t="s">
        <v>284</v>
      </c>
      <c r="AU151" s="15" t="s">
        <v>166</v>
      </c>
      <c r="AY151" s="15" t="s">
        <v>146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5" t="s">
        <v>83</v>
      </c>
      <c r="BK151" s="215">
        <f>ROUND(I151*H151,2)</f>
        <v>0</v>
      </c>
      <c r="BL151" s="15" t="s">
        <v>152</v>
      </c>
      <c r="BM151" s="15" t="s">
        <v>500</v>
      </c>
    </row>
    <row r="152" s="13" customFormat="1" ht="20.88" customHeight="1">
      <c r="B152" s="254"/>
      <c r="C152" s="255"/>
      <c r="D152" s="256" t="s">
        <v>73</v>
      </c>
      <c r="E152" s="256" t="s">
        <v>501</v>
      </c>
      <c r="F152" s="256" t="s">
        <v>502</v>
      </c>
      <c r="G152" s="255"/>
      <c r="H152" s="255"/>
      <c r="I152" s="257"/>
      <c r="J152" s="258">
        <f>BK152</f>
        <v>0</v>
      </c>
      <c r="K152" s="255"/>
      <c r="L152" s="259"/>
      <c r="M152" s="260"/>
      <c r="N152" s="261"/>
      <c r="O152" s="261"/>
      <c r="P152" s="262">
        <f>SUM(P153:P170)</f>
        <v>0</v>
      </c>
      <c r="Q152" s="261"/>
      <c r="R152" s="262">
        <f>SUM(R153:R170)</f>
        <v>0.83295000000000008</v>
      </c>
      <c r="S152" s="261"/>
      <c r="T152" s="263">
        <f>SUM(T153:T170)</f>
        <v>0</v>
      </c>
      <c r="AR152" s="264" t="s">
        <v>152</v>
      </c>
      <c r="AT152" s="265" t="s">
        <v>73</v>
      </c>
      <c r="AU152" s="265" t="s">
        <v>152</v>
      </c>
      <c r="AY152" s="264" t="s">
        <v>146</v>
      </c>
      <c r="BK152" s="266">
        <f>SUM(BK153:BK170)</f>
        <v>0</v>
      </c>
    </row>
    <row r="153" s="1" customFormat="1" ht="16.5" customHeight="1">
      <c r="B153" s="36"/>
      <c r="C153" s="244" t="s">
        <v>503</v>
      </c>
      <c r="D153" s="244" t="s">
        <v>284</v>
      </c>
      <c r="E153" s="245" t="s">
        <v>504</v>
      </c>
      <c r="F153" s="246" t="s">
        <v>505</v>
      </c>
      <c r="G153" s="247" t="s">
        <v>198</v>
      </c>
      <c r="H153" s="248">
        <v>60</v>
      </c>
      <c r="I153" s="249"/>
      <c r="J153" s="250">
        <f>ROUND(I153*H153,2)</f>
        <v>0</v>
      </c>
      <c r="K153" s="246" t="s">
        <v>182</v>
      </c>
      <c r="L153" s="251"/>
      <c r="M153" s="252" t="s">
        <v>1</v>
      </c>
      <c r="N153" s="253" t="s">
        <v>46</v>
      </c>
      <c r="O153" s="77"/>
      <c r="P153" s="213">
        <f>O153*H153</f>
        <v>0</v>
      </c>
      <c r="Q153" s="213">
        <v>0.001</v>
      </c>
      <c r="R153" s="213">
        <f>Q153*H153</f>
        <v>0.059999999999999998</v>
      </c>
      <c r="S153" s="213">
        <v>0</v>
      </c>
      <c r="T153" s="214">
        <f>S153*H153</f>
        <v>0</v>
      </c>
      <c r="AR153" s="15" t="s">
        <v>179</v>
      </c>
      <c r="AT153" s="15" t="s">
        <v>284</v>
      </c>
      <c r="AU153" s="15" t="s">
        <v>166</v>
      </c>
      <c r="AY153" s="15" t="s">
        <v>146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5" t="s">
        <v>83</v>
      </c>
      <c r="BK153" s="215">
        <f>ROUND(I153*H153,2)</f>
        <v>0</v>
      </c>
      <c r="BL153" s="15" t="s">
        <v>152</v>
      </c>
      <c r="BM153" s="15" t="s">
        <v>506</v>
      </c>
    </row>
    <row r="154" s="1" customFormat="1" ht="16.5" customHeight="1">
      <c r="B154" s="36"/>
      <c r="C154" s="244" t="s">
        <v>507</v>
      </c>
      <c r="D154" s="244" t="s">
        <v>284</v>
      </c>
      <c r="E154" s="245" t="s">
        <v>508</v>
      </c>
      <c r="F154" s="246" t="s">
        <v>509</v>
      </c>
      <c r="G154" s="247" t="s">
        <v>338</v>
      </c>
      <c r="H154" s="248">
        <v>8</v>
      </c>
      <c r="I154" s="249"/>
      <c r="J154" s="250">
        <f>ROUND(I154*H154,2)</f>
        <v>0</v>
      </c>
      <c r="K154" s="246" t="s">
        <v>182</v>
      </c>
      <c r="L154" s="251"/>
      <c r="M154" s="252" t="s">
        <v>1</v>
      </c>
      <c r="N154" s="253" t="s">
        <v>46</v>
      </c>
      <c r="O154" s="77"/>
      <c r="P154" s="213">
        <f>O154*H154</f>
        <v>0</v>
      </c>
      <c r="Q154" s="213">
        <v>0.001</v>
      </c>
      <c r="R154" s="213">
        <f>Q154*H154</f>
        <v>0.0080000000000000002</v>
      </c>
      <c r="S154" s="213">
        <v>0</v>
      </c>
      <c r="T154" s="214">
        <f>S154*H154</f>
        <v>0</v>
      </c>
      <c r="AR154" s="15" t="s">
        <v>179</v>
      </c>
      <c r="AT154" s="15" t="s">
        <v>284</v>
      </c>
      <c r="AU154" s="15" t="s">
        <v>166</v>
      </c>
      <c r="AY154" s="15" t="s">
        <v>146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5" t="s">
        <v>83</v>
      </c>
      <c r="BK154" s="215">
        <f>ROUND(I154*H154,2)</f>
        <v>0</v>
      </c>
      <c r="BL154" s="15" t="s">
        <v>152</v>
      </c>
      <c r="BM154" s="15" t="s">
        <v>510</v>
      </c>
    </row>
    <row r="155" s="1" customFormat="1" ht="16.5" customHeight="1">
      <c r="B155" s="36"/>
      <c r="C155" s="244" t="s">
        <v>511</v>
      </c>
      <c r="D155" s="244" t="s">
        <v>284</v>
      </c>
      <c r="E155" s="245" t="s">
        <v>512</v>
      </c>
      <c r="F155" s="246" t="s">
        <v>513</v>
      </c>
      <c r="G155" s="247" t="s">
        <v>338</v>
      </c>
      <c r="H155" s="248">
        <v>6</v>
      </c>
      <c r="I155" s="249"/>
      <c r="J155" s="250">
        <f>ROUND(I155*H155,2)</f>
        <v>0</v>
      </c>
      <c r="K155" s="246" t="s">
        <v>182</v>
      </c>
      <c r="L155" s="251"/>
      <c r="M155" s="252" t="s">
        <v>1</v>
      </c>
      <c r="N155" s="253" t="s">
        <v>46</v>
      </c>
      <c r="O155" s="77"/>
      <c r="P155" s="213">
        <f>O155*H155</f>
        <v>0</v>
      </c>
      <c r="Q155" s="213">
        <v>0.001</v>
      </c>
      <c r="R155" s="213">
        <f>Q155*H155</f>
        <v>0.0060000000000000001</v>
      </c>
      <c r="S155" s="213">
        <v>0</v>
      </c>
      <c r="T155" s="214">
        <f>S155*H155</f>
        <v>0</v>
      </c>
      <c r="AR155" s="15" t="s">
        <v>179</v>
      </c>
      <c r="AT155" s="15" t="s">
        <v>284</v>
      </c>
      <c r="AU155" s="15" t="s">
        <v>166</v>
      </c>
      <c r="AY155" s="15" t="s">
        <v>146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5" t="s">
        <v>83</v>
      </c>
      <c r="BK155" s="215">
        <f>ROUND(I155*H155,2)</f>
        <v>0</v>
      </c>
      <c r="BL155" s="15" t="s">
        <v>152</v>
      </c>
      <c r="BM155" s="15" t="s">
        <v>514</v>
      </c>
    </row>
    <row r="156" s="1" customFormat="1" ht="16.5" customHeight="1">
      <c r="B156" s="36"/>
      <c r="C156" s="244" t="s">
        <v>515</v>
      </c>
      <c r="D156" s="244" t="s">
        <v>284</v>
      </c>
      <c r="E156" s="245" t="s">
        <v>516</v>
      </c>
      <c r="F156" s="246" t="s">
        <v>517</v>
      </c>
      <c r="G156" s="247" t="s">
        <v>338</v>
      </c>
      <c r="H156" s="248">
        <v>25</v>
      </c>
      <c r="I156" s="249"/>
      <c r="J156" s="250">
        <f>ROUND(I156*H156,2)</f>
        <v>0</v>
      </c>
      <c r="K156" s="246" t="s">
        <v>182</v>
      </c>
      <c r="L156" s="251"/>
      <c r="M156" s="252" t="s">
        <v>1</v>
      </c>
      <c r="N156" s="253" t="s">
        <v>46</v>
      </c>
      <c r="O156" s="77"/>
      <c r="P156" s="213">
        <f>O156*H156</f>
        <v>0</v>
      </c>
      <c r="Q156" s="213">
        <v>0.001</v>
      </c>
      <c r="R156" s="213">
        <f>Q156*H156</f>
        <v>0.025000000000000001</v>
      </c>
      <c r="S156" s="213">
        <v>0</v>
      </c>
      <c r="T156" s="214">
        <f>S156*H156</f>
        <v>0</v>
      </c>
      <c r="AR156" s="15" t="s">
        <v>179</v>
      </c>
      <c r="AT156" s="15" t="s">
        <v>284</v>
      </c>
      <c r="AU156" s="15" t="s">
        <v>166</v>
      </c>
      <c r="AY156" s="15" t="s">
        <v>146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5" t="s">
        <v>83</v>
      </c>
      <c r="BK156" s="215">
        <f>ROUND(I156*H156,2)</f>
        <v>0</v>
      </c>
      <c r="BL156" s="15" t="s">
        <v>152</v>
      </c>
      <c r="BM156" s="15" t="s">
        <v>518</v>
      </c>
    </row>
    <row r="157" s="1" customFormat="1" ht="16.5" customHeight="1">
      <c r="B157" s="36"/>
      <c r="C157" s="244" t="s">
        <v>519</v>
      </c>
      <c r="D157" s="244" t="s">
        <v>284</v>
      </c>
      <c r="E157" s="245" t="s">
        <v>520</v>
      </c>
      <c r="F157" s="246" t="s">
        <v>521</v>
      </c>
      <c r="G157" s="247" t="s">
        <v>338</v>
      </c>
      <c r="H157" s="248">
        <v>33</v>
      </c>
      <c r="I157" s="249"/>
      <c r="J157" s="250">
        <f>ROUND(I157*H157,2)</f>
        <v>0</v>
      </c>
      <c r="K157" s="246" t="s">
        <v>182</v>
      </c>
      <c r="L157" s="251"/>
      <c r="M157" s="252" t="s">
        <v>1</v>
      </c>
      <c r="N157" s="253" t="s">
        <v>46</v>
      </c>
      <c r="O157" s="77"/>
      <c r="P157" s="213">
        <f>O157*H157</f>
        <v>0</v>
      </c>
      <c r="Q157" s="213">
        <v>0.001</v>
      </c>
      <c r="R157" s="213">
        <f>Q157*H157</f>
        <v>0.033000000000000002</v>
      </c>
      <c r="S157" s="213">
        <v>0</v>
      </c>
      <c r="T157" s="214">
        <f>S157*H157</f>
        <v>0</v>
      </c>
      <c r="AR157" s="15" t="s">
        <v>179</v>
      </c>
      <c r="AT157" s="15" t="s">
        <v>284</v>
      </c>
      <c r="AU157" s="15" t="s">
        <v>166</v>
      </c>
      <c r="AY157" s="15" t="s">
        <v>146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5" t="s">
        <v>83</v>
      </c>
      <c r="BK157" s="215">
        <f>ROUND(I157*H157,2)</f>
        <v>0</v>
      </c>
      <c r="BL157" s="15" t="s">
        <v>152</v>
      </c>
      <c r="BM157" s="15" t="s">
        <v>522</v>
      </c>
    </row>
    <row r="158" s="1" customFormat="1" ht="16.5" customHeight="1">
      <c r="B158" s="36"/>
      <c r="C158" s="244" t="s">
        <v>523</v>
      </c>
      <c r="D158" s="244" t="s">
        <v>284</v>
      </c>
      <c r="E158" s="245" t="s">
        <v>524</v>
      </c>
      <c r="F158" s="246" t="s">
        <v>525</v>
      </c>
      <c r="G158" s="247" t="s">
        <v>338</v>
      </c>
      <c r="H158" s="248">
        <v>65</v>
      </c>
      <c r="I158" s="249"/>
      <c r="J158" s="250">
        <f>ROUND(I158*H158,2)</f>
        <v>0</v>
      </c>
      <c r="K158" s="246" t="s">
        <v>182</v>
      </c>
      <c r="L158" s="251"/>
      <c r="M158" s="252" t="s">
        <v>1</v>
      </c>
      <c r="N158" s="253" t="s">
        <v>46</v>
      </c>
      <c r="O158" s="77"/>
      <c r="P158" s="213">
        <f>O158*H158</f>
        <v>0</v>
      </c>
      <c r="Q158" s="213">
        <v>0.001</v>
      </c>
      <c r="R158" s="213">
        <f>Q158*H158</f>
        <v>0.065000000000000002</v>
      </c>
      <c r="S158" s="213">
        <v>0</v>
      </c>
      <c r="T158" s="214">
        <f>S158*H158</f>
        <v>0</v>
      </c>
      <c r="AR158" s="15" t="s">
        <v>179</v>
      </c>
      <c r="AT158" s="15" t="s">
        <v>284</v>
      </c>
      <c r="AU158" s="15" t="s">
        <v>166</v>
      </c>
      <c r="AY158" s="15" t="s">
        <v>146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5" t="s">
        <v>83</v>
      </c>
      <c r="BK158" s="215">
        <f>ROUND(I158*H158,2)</f>
        <v>0</v>
      </c>
      <c r="BL158" s="15" t="s">
        <v>152</v>
      </c>
      <c r="BM158" s="15" t="s">
        <v>526</v>
      </c>
    </row>
    <row r="159" s="1" customFormat="1" ht="16.5" customHeight="1">
      <c r="B159" s="36"/>
      <c r="C159" s="244" t="s">
        <v>527</v>
      </c>
      <c r="D159" s="244" t="s">
        <v>284</v>
      </c>
      <c r="E159" s="245" t="s">
        <v>528</v>
      </c>
      <c r="F159" s="246" t="s">
        <v>529</v>
      </c>
      <c r="G159" s="247" t="s">
        <v>338</v>
      </c>
      <c r="H159" s="248">
        <v>80</v>
      </c>
      <c r="I159" s="249"/>
      <c r="J159" s="250">
        <f>ROUND(I159*H159,2)</f>
        <v>0</v>
      </c>
      <c r="K159" s="246" t="s">
        <v>182</v>
      </c>
      <c r="L159" s="251"/>
      <c r="M159" s="252" t="s">
        <v>1</v>
      </c>
      <c r="N159" s="253" t="s">
        <v>46</v>
      </c>
      <c r="O159" s="77"/>
      <c r="P159" s="213">
        <f>O159*H159</f>
        <v>0</v>
      </c>
      <c r="Q159" s="213">
        <v>0.001</v>
      </c>
      <c r="R159" s="213">
        <f>Q159*H159</f>
        <v>0.080000000000000002</v>
      </c>
      <c r="S159" s="213">
        <v>0</v>
      </c>
      <c r="T159" s="214">
        <f>S159*H159</f>
        <v>0</v>
      </c>
      <c r="AR159" s="15" t="s">
        <v>179</v>
      </c>
      <c r="AT159" s="15" t="s">
        <v>284</v>
      </c>
      <c r="AU159" s="15" t="s">
        <v>166</v>
      </c>
      <c r="AY159" s="15" t="s">
        <v>146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5" t="s">
        <v>83</v>
      </c>
      <c r="BK159" s="215">
        <f>ROUND(I159*H159,2)</f>
        <v>0</v>
      </c>
      <c r="BL159" s="15" t="s">
        <v>152</v>
      </c>
      <c r="BM159" s="15" t="s">
        <v>530</v>
      </c>
    </row>
    <row r="160" s="1" customFormat="1" ht="16.5" customHeight="1">
      <c r="B160" s="36"/>
      <c r="C160" s="244" t="s">
        <v>531</v>
      </c>
      <c r="D160" s="244" t="s">
        <v>284</v>
      </c>
      <c r="E160" s="245" t="s">
        <v>532</v>
      </c>
      <c r="F160" s="246" t="s">
        <v>533</v>
      </c>
      <c r="G160" s="247" t="s">
        <v>198</v>
      </c>
      <c r="H160" s="248">
        <v>95</v>
      </c>
      <c r="I160" s="249"/>
      <c r="J160" s="250">
        <f>ROUND(I160*H160,2)</f>
        <v>0</v>
      </c>
      <c r="K160" s="246" t="s">
        <v>182</v>
      </c>
      <c r="L160" s="251"/>
      <c r="M160" s="252" t="s">
        <v>1</v>
      </c>
      <c r="N160" s="253" t="s">
        <v>46</v>
      </c>
      <c r="O160" s="77"/>
      <c r="P160" s="213">
        <f>O160*H160</f>
        <v>0</v>
      </c>
      <c r="Q160" s="213">
        <v>0.0010100000000000001</v>
      </c>
      <c r="R160" s="213">
        <f>Q160*H160</f>
        <v>0.095950000000000008</v>
      </c>
      <c r="S160" s="213">
        <v>0</v>
      </c>
      <c r="T160" s="214">
        <f>S160*H160</f>
        <v>0</v>
      </c>
      <c r="AR160" s="15" t="s">
        <v>179</v>
      </c>
      <c r="AT160" s="15" t="s">
        <v>284</v>
      </c>
      <c r="AU160" s="15" t="s">
        <v>166</v>
      </c>
      <c r="AY160" s="15" t="s">
        <v>146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5" t="s">
        <v>83</v>
      </c>
      <c r="BK160" s="215">
        <f>ROUND(I160*H160,2)</f>
        <v>0</v>
      </c>
      <c r="BL160" s="15" t="s">
        <v>152</v>
      </c>
      <c r="BM160" s="15" t="s">
        <v>534</v>
      </c>
    </row>
    <row r="161" s="1" customFormat="1" ht="16.5" customHeight="1">
      <c r="B161" s="36"/>
      <c r="C161" s="244" t="s">
        <v>266</v>
      </c>
      <c r="D161" s="244" t="s">
        <v>284</v>
      </c>
      <c r="E161" s="245" t="s">
        <v>535</v>
      </c>
      <c r="F161" s="246" t="s">
        <v>536</v>
      </c>
      <c r="G161" s="247" t="s">
        <v>338</v>
      </c>
      <c r="H161" s="248">
        <v>75</v>
      </c>
      <c r="I161" s="249"/>
      <c r="J161" s="250">
        <f>ROUND(I161*H161,2)</f>
        <v>0</v>
      </c>
      <c r="K161" s="246" t="s">
        <v>182</v>
      </c>
      <c r="L161" s="251"/>
      <c r="M161" s="252" t="s">
        <v>1</v>
      </c>
      <c r="N161" s="253" t="s">
        <v>46</v>
      </c>
      <c r="O161" s="77"/>
      <c r="P161" s="213">
        <f>O161*H161</f>
        <v>0</v>
      </c>
      <c r="Q161" s="213">
        <v>0.001</v>
      </c>
      <c r="R161" s="213">
        <f>Q161*H161</f>
        <v>0.074999999999999997</v>
      </c>
      <c r="S161" s="213">
        <v>0</v>
      </c>
      <c r="T161" s="214">
        <f>S161*H161</f>
        <v>0</v>
      </c>
      <c r="AR161" s="15" t="s">
        <v>179</v>
      </c>
      <c r="AT161" s="15" t="s">
        <v>284</v>
      </c>
      <c r="AU161" s="15" t="s">
        <v>166</v>
      </c>
      <c r="AY161" s="15" t="s">
        <v>146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5" t="s">
        <v>83</v>
      </c>
      <c r="BK161" s="215">
        <f>ROUND(I161*H161,2)</f>
        <v>0</v>
      </c>
      <c r="BL161" s="15" t="s">
        <v>152</v>
      </c>
      <c r="BM161" s="15" t="s">
        <v>537</v>
      </c>
    </row>
    <row r="162" s="1" customFormat="1" ht="16.5" customHeight="1">
      <c r="B162" s="36"/>
      <c r="C162" s="244" t="s">
        <v>538</v>
      </c>
      <c r="D162" s="244" t="s">
        <v>284</v>
      </c>
      <c r="E162" s="245" t="s">
        <v>539</v>
      </c>
      <c r="F162" s="246" t="s">
        <v>540</v>
      </c>
      <c r="G162" s="247" t="s">
        <v>338</v>
      </c>
      <c r="H162" s="248">
        <v>10</v>
      </c>
      <c r="I162" s="249"/>
      <c r="J162" s="250">
        <f>ROUND(I162*H162,2)</f>
        <v>0</v>
      </c>
      <c r="K162" s="246" t="s">
        <v>182</v>
      </c>
      <c r="L162" s="251"/>
      <c r="M162" s="252" t="s">
        <v>1</v>
      </c>
      <c r="N162" s="253" t="s">
        <v>46</v>
      </c>
      <c r="O162" s="77"/>
      <c r="P162" s="213">
        <f>O162*H162</f>
        <v>0</v>
      </c>
      <c r="Q162" s="213">
        <v>0.001</v>
      </c>
      <c r="R162" s="213">
        <f>Q162*H162</f>
        <v>0.01</v>
      </c>
      <c r="S162" s="213">
        <v>0</v>
      </c>
      <c r="T162" s="214">
        <f>S162*H162</f>
        <v>0</v>
      </c>
      <c r="AR162" s="15" t="s">
        <v>179</v>
      </c>
      <c r="AT162" s="15" t="s">
        <v>284</v>
      </c>
      <c r="AU162" s="15" t="s">
        <v>166</v>
      </c>
      <c r="AY162" s="15" t="s">
        <v>146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5" t="s">
        <v>83</v>
      </c>
      <c r="BK162" s="215">
        <f>ROUND(I162*H162,2)</f>
        <v>0</v>
      </c>
      <c r="BL162" s="15" t="s">
        <v>152</v>
      </c>
      <c r="BM162" s="15" t="s">
        <v>541</v>
      </c>
    </row>
    <row r="163" s="1" customFormat="1" ht="16.5" customHeight="1">
      <c r="B163" s="36"/>
      <c r="C163" s="244" t="s">
        <v>542</v>
      </c>
      <c r="D163" s="244" t="s">
        <v>284</v>
      </c>
      <c r="E163" s="245" t="s">
        <v>543</v>
      </c>
      <c r="F163" s="246" t="s">
        <v>544</v>
      </c>
      <c r="G163" s="247" t="s">
        <v>338</v>
      </c>
      <c r="H163" s="248">
        <v>15</v>
      </c>
      <c r="I163" s="249"/>
      <c r="J163" s="250">
        <f>ROUND(I163*H163,2)</f>
        <v>0</v>
      </c>
      <c r="K163" s="246" t="s">
        <v>182</v>
      </c>
      <c r="L163" s="251"/>
      <c r="M163" s="252" t="s">
        <v>1</v>
      </c>
      <c r="N163" s="253" t="s">
        <v>46</v>
      </c>
      <c r="O163" s="77"/>
      <c r="P163" s="213">
        <f>O163*H163</f>
        <v>0</v>
      </c>
      <c r="Q163" s="213">
        <v>0.001</v>
      </c>
      <c r="R163" s="213">
        <f>Q163*H163</f>
        <v>0.014999999999999999</v>
      </c>
      <c r="S163" s="213">
        <v>0</v>
      </c>
      <c r="T163" s="214">
        <f>S163*H163</f>
        <v>0</v>
      </c>
      <c r="AR163" s="15" t="s">
        <v>179</v>
      </c>
      <c r="AT163" s="15" t="s">
        <v>284</v>
      </c>
      <c r="AU163" s="15" t="s">
        <v>166</v>
      </c>
      <c r="AY163" s="15" t="s">
        <v>146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5" t="s">
        <v>83</v>
      </c>
      <c r="BK163" s="215">
        <f>ROUND(I163*H163,2)</f>
        <v>0</v>
      </c>
      <c r="BL163" s="15" t="s">
        <v>152</v>
      </c>
      <c r="BM163" s="15" t="s">
        <v>545</v>
      </c>
    </row>
    <row r="164" s="1" customFormat="1" ht="16.5" customHeight="1">
      <c r="B164" s="36"/>
      <c r="C164" s="244" t="s">
        <v>546</v>
      </c>
      <c r="D164" s="244" t="s">
        <v>284</v>
      </c>
      <c r="E164" s="245" t="s">
        <v>547</v>
      </c>
      <c r="F164" s="246" t="s">
        <v>548</v>
      </c>
      <c r="G164" s="247" t="s">
        <v>338</v>
      </c>
      <c r="H164" s="248">
        <v>5</v>
      </c>
      <c r="I164" s="249"/>
      <c r="J164" s="250">
        <f>ROUND(I164*H164,2)</f>
        <v>0</v>
      </c>
      <c r="K164" s="246" t="s">
        <v>182</v>
      </c>
      <c r="L164" s="251"/>
      <c r="M164" s="252" t="s">
        <v>1</v>
      </c>
      <c r="N164" s="253" t="s">
        <v>46</v>
      </c>
      <c r="O164" s="77"/>
      <c r="P164" s="213">
        <f>O164*H164</f>
        <v>0</v>
      </c>
      <c r="Q164" s="213">
        <v>0.001</v>
      </c>
      <c r="R164" s="213">
        <f>Q164*H164</f>
        <v>0.0050000000000000001</v>
      </c>
      <c r="S164" s="213">
        <v>0</v>
      </c>
      <c r="T164" s="214">
        <f>S164*H164</f>
        <v>0</v>
      </c>
      <c r="AR164" s="15" t="s">
        <v>179</v>
      </c>
      <c r="AT164" s="15" t="s">
        <v>284</v>
      </c>
      <c r="AU164" s="15" t="s">
        <v>166</v>
      </c>
      <c r="AY164" s="15" t="s">
        <v>146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5" t="s">
        <v>83</v>
      </c>
      <c r="BK164" s="215">
        <f>ROUND(I164*H164,2)</f>
        <v>0</v>
      </c>
      <c r="BL164" s="15" t="s">
        <v>152</v>
      </c>
      <c r="BM164" s="15" t="s">
        <v>549</v>
      </c>
    </row>
    <row r="165" s="1" customFormat="1" ht="16.5" customHeight="1">
      <c r="B165" s="36"/>
      <c r="C165" s="244" t="s">
        <v>550</v>
      </c>
      <c r="D165" s="244" t="s">
        <v>284</v>
      </c>
      <c r="E165" s="245" t="s">
        <v>551</v>
      </c>
      <c r="F165" s="246" t="s">
        <v>552</v>
      </c>
      <c r="G165" s="247" t="s">
        <v>338</v>
      </c>
      <c r="H165" s="248">
        <v>10</v>
      </c>
      <c r="I165" s="249"/>
      <c r="J165" s="250">
        <f>ROUND(I165*H165,2)</f>
        <v>0</v>
      </c>
      <c r="K165" s="246" t="s">
        <v>182</v>
      </c>
      <c r="L165" s="251"/>
      <c r="M165" s="252" t="s">
        <v>1</v>
      </c>
      <c r="N165" s="253" t="s">
        <v>46</v>
      </c>
      <c r="O165" s="77"/>
      <c r="P165" s="213">
        <f>O165*H165</f>
        <v>0</v>
      </c>
      <c r="Q165" s="213">
        <v>0.001</v>
      </c>
      <c r="R165" s="213">
        <f>Q165*H165</f>
        <v>0.01</v>
      </c>
      <c r="S165" s="213">
        <v>0</v>
      </c>
      <c r="T165" s="214">
        <f>S165*H165</f>
        <v>0</v>
      </c>
      <c r="AR165" s="15" t="s">
        <v>179</v>
      </c>
      <c r="AT165" s="15" t="s">
        <v>284</v>
      </c>
      <c r="AU165" s="15" t="s">
        <v>166</v>
      </c>
      <c r="AY165" s="15" t="s">
        <v>146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5" t="s">
        <v>83</v>
      </c>
      <c r="BK165" s="215">
        <f>ROUND(I165*H165,2)</f>
        <v>0</v>
      </c>
      <c r="BL165" s="15" t="s">
        <v>152</v>
      </c>
      <c r="BM165" s="15" t="s">
        <v>553</v>
      </c>
    </row>
    <row r="166" s="1" customFormat="1" ht="16.5" customHeight="1">
      <c r="B166" s="36"/>
      <c r="C166" s="244" t="s">
        <v>554</v>
      </c>
      <c r="D166" s="244" t="s">
        <v>284</v>
      </c>
      <c r="E166" s="245" t="s">
        <v>555</v>
      </c>
      <c r="F166" s="246" t="s">
        <v>556</v>
      </c>
      <c r="G166" s="247" t="s">
        <v>338</v>
      </c>
      <c r="H166" s="248">
        <v>10</v>
      </c>
      <c r="I166" s="249"/>
      <c r="J166" s="250">
        <f>ROUND(I166*H166,2)</f>
        <v>0</v>
      </c>
      <c r="K166" s="246" t="s">
        <v>182</v>
      </c>
      <c r="L166" s="251"/>
      <c r="M166" s="252" t="s">
        <v>1</v>
      </c>
      <c r="N166" s="253" t="s">
        <v>46</v>
      </c>
      <c r="O166" s="77"/>
      <c r="P166" s="213">
        <f>O166*H166</f>
        <v>0</v>
      </c>
      <c r="Q166" s="213">
        <v>0.001</v>
      </c>
      <c r="R166" s="213">
        <f>Q166*H166</f>
        <v>0.01</v>
      </c>
      <c r="S166" s="213">
        <v>0</v>
      </c>
      <c r="T166" s="214">
        <f>S166*H166</f>
        <v>0</v>
      </c>
      <c r="AR166" s="15" t="s">
        <v>179</v>
      </c>
      <c r="AT166" s="15" t="s">
        <v>284</v>
      </c>
      <c r="AU166" s="15" t="s">
        <v>166</v>
      </c>
      <c r="AY166" s="15" t="s">
        <v>146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5" t="s">
        <v>83</v>
      </c>
      <c r="BK166" s="215">
        <f>ROUND(I166*H166,2)</f>
        <v>0</v>
      </c>
      <c r="BL166" s="15" t="s">
        <v>152</v>
      </c>
      <c r="BM166" s="15" t="s">
        <v>557</v>
      </c>
    </row>
    <row r="167" s="1" customFormat="1" ht="16.5" customHeight="1">
      <c r="B167" s="36"/>
      <c r="C167" s="244" t="s">
        <v>558</v>
      </c>
      <c r="D167" s="244" t="s">
        <v>284</v>
      </c>
      <c r="E167" s="245" t="s">
        <v>559</v>
      </c>
      <c r="F167" s="246" t="s">
        <v>560</v>
      </c>
      <c r="G167" s="247" t="s">
        <v>198</v>
      </c>
      <c r="H167" s="248">
        <v>15</v>
      </c>
      <c r="I167" s="249"/>
      <c r="J167" s="250">
        <f>ROUND(I167*H167,2)</f>
        <v>0</v>
      </c>
      <c r="K167" s="246" t="s">
        <v>182</v>
      </c>
      <c r="L167" s="251"/>
      <c r="M167" s="252" t="s">
        <v>1</v>
      </c>
      <c r="N167" s="253" t="s">
        <v>46</v>
      </c>
      <c r="O167" s="77"/>
      <c r="P167" s="213">
        <f>O167*H167</f>
        <v>0</v>
      </c>
      <c r="Q167" s="213">
        <v>0.001</v>
      </c>
      <c r="R167" s="213">
        <f>Q167*H167</f>
        <v>0.014999999999999999</v>
      </c>
      <c r="S167" s="213">
        <v>0</v>
      </c>
      <c r="T167" s="214">
        <f>S167*H167</f>
        <v>0</v>
      </c>
      <c r="AR167" s="15" t="s">
        <v>179</v>
      </c>
      <c r="AT167" s="15" t="s">
        <v>284</v>
      </c>
      <c r="AU167" s="15" t="s">
        <v>166</v>
      </c>
      <c r="AY167" s="15" t="s">
        <v>146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5" t="s">
        <v>83</v>
      </c>
      <c r="BK167" s="215">
        <f>ROUND(I167*H167,2)</f>
        <v>0</v>
      </c>
      <c r="BL167" s="15" t="s">
        <v>152</v>
      </c>
      <c r="BM167" s="15" t="s">
        <v>561</v>
      </c>
    </row>
    <row r="168" s="1" customFormat="1" ht="16.5" customHeight="1">
      <c r="B168" s="36"/>
      <c r="C168" s="244" t="s">
        <v>562</v>
      </c>
      <c r="D168" s="244" t="s">
        <v>284</v>
      </c>
      <c r="E168" s="245" t="s">
        <v>563</v>
      </c>
      <c r="F168" s="246" t="s">
        <v>564</v>
      </c>
      <c r="G168" s="247" t="s">
        <v>198</v>
      </c>
      <c r="H168" s="248">
        <v>110</v>
      </c>
      <c r="I168" s="249"/>
      <c r="J168" s="250">
        <f>ROUND(I168*H168,2)</f>
        <v>0</v>
      </c>
      <c r="K168" s="246" t="s">
        <v>182</v>
      </c>
      <c r="L168" s="251"/>
      <c r="M168" s="252" t="s">
        <v>1</v>
      </c>
      <c r="N168" s="253" t="s">
        <v>46</v>
      </c>
      <c r="O168" s="77"/>
      <c r="P168" s="213">
        <f>O168*H168</f>
        <v>0</v>
      </c>
      <c r="Q168" s="213">
        <v>0.001</v>
      </c>
      <c r="R168" s="213">
        <f>Q168*H168</f>
        <v>0.11</v>
      </c>
      <c r="S168" s="213">
        <v>0</v>
      </c>
      <c r="T168" s="214">
        <f>S168*H168</f>
        <v>0</v>
      </c>
      <c r="AR168" s="15" t="s">
        <v>179</v>
      </c>
      <c r="AT168" s="15" t="s">
        <v>284</v>
      </c>
      <c r="AU168" s="15" t="s">
        <v>166</v>
      </c>
      <c r="AY168" s="15" t="s">
        <v>146</v>
      </c>
      <c r="BE168" s="215">
        <f>IF(N168="základní",J168,0)</f>
        <v>0</v>
      </c>
      <c r="BF168" s="215">
        <f>IF(N168="snížená",J168,0)</f>
        <v>0</v>
      </c>
      <c r="BG168" s="215">
        <f>IF(N168="zákl. přenesená",J168,0)</f>
        <v>0</v>
      </c>
      <c r="BH168" s="215">
        <f>IF(N168="sníž. přenesená",J168,0)</f>
        <v>0</v>
      </c>
      <c r="BI168" s="215">
        <f>IF(N168="nulová",J168,0)</f>
        <v>0</v>
      </c>
      <c r="BJ168" s="15" t="s">
        <v>83</v>
      </c>
      <c r="BK168" s="215">
        <f>ROUND(I168*H168,2)</f>
        <v>0</v>
      </c>
      <c r="BL168" s="15" t="s">
        <v>152</v>
      </c>
      <c r="BM168" s="15" t="s">
        <v>565</v>
      </c>
    </row>
    <row r="169" s="1" customFormat="1" ht="16.5" customHeight="1">
      <c r="B169" s="36"/>
      <c r="C169" s="244" t="s">
        <v>566</v>
      </c>
      <c r="D169" s="244" t="s">
        <v>284</v>
      </c>
      <c r="E169" s="245" t="s">
        <v>567</v>
      </c>
      <c r="F169" s="246" t="s">
        <v>568</v>
      </c>
      <c r="G169" s="247" t="s">
        <v>198</v>
      </c>
      <c r="H169" s="248">
        <v>50</v>
      </c>
      <c r="I169" s="249"/>
      <c r="J169" s="250">
        <f>ROUND(I169*H169,2)</f>
        <v>0</v>
      </c>
      <c r="K169" s="246" t="s">
        <v>182</v>
      </c>
      <c r="L169" s="251"/>
      <c r="M169" s="252" t="s">
        <v>1</v>
      </c>
      <c r="N169" s="253" t="s">
        <v>46</v>
      </c>
      <c r="O169" s="77"/>
      <c r="P169" s="213">
        <f>O169*H169</f>
        <v>0</v>
      </c>
      <c r="Q169" s="213">
        <v>0.001</v>
      </c>
      <c r="R169" s="213">
        <f>Q169*H169</f>
        <v>0.050000000000000003</v>
      </c>
      <c r="S169" s="213">
        <v>0</v>
      </c>
      <c r="T169" s="214">
        <f>S169*H169</f>
        <v>0</v>
      </c>
      <c r="AR169" s="15" t="s">
        <v>179</v>
      </c>
      <c r="AT169" s="15" t="s">
        <v>284</v>
      </c>
      <c r="AU169" s="15" t="s">
        <v>166</v>
      </c>
      <c r="AY169" s="15" t="s">
        <v>146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5" t="s">
        <v>83</v>
      </c>
      <c r="BK169" s="215">
        <f>ROUND(I169*H169,2)</f>
        <v>0</v>
      </c>
      <c r="BL169" s="15" t="s">
        <v>152</v>
      </c>
      <c r="BM169" s="15" t="s">
        <v>569</v>
      </c>
    </row>
    <row r="170" s="1" customFormat="1" ht="16.5" customHeight="1">
      <c r="B170" s="36"/>
      <c r="C170" s="244" t="s">
        <v>570</v>
      </c>
      <c r="D170" s="244" t="s">
        <v>284</v>
      </c>
      <c r="E170" s="245" t="s">
        <v>571</v>
      </c>
      <c r="F170" s="246" t="s">
        <v>572</v>
      </c>
      <c r="G170" s="247" t="s">
        <v>198</v>
      </c>
      <c r="H170" s="248">
        <v>160</v>
      </c>
      <c r="I170" s="249"/>
      <c r="J170" s="250">
        <f>ROUND(I170*H170,2)</f>
        <v>0</v>
      </c>
      <c r="K170" s="246" t="s">
        <v>182</v>
      </c>
      <c r="L170" s="251"/>
      <c r="M170" s="252" t="s">
        <v>1</v>
      </c>
      <c r="N170" s="253" t="s">
        <v>46</v>
      </c>
      <c r="O170" s="77"/>
      <c r="P170" s="213">
        <f>O170*H170</f>
        <v>0</v>
      </c>
      <c r="Q170" s="213">
        <v>0.001</v>
      </c>
      <c r="R170" s="213">
        <f>Q170*H170</f>
        <v>0.16</v>
      </c>
      <c r="S170" s="213">
        <v>0</v>
      </c>
      <c r="T170" s="214">
        <f>S170*H170</f>
        <v>0</v>
      </c>
      <c r="AR170" s="15" t="s">
        <v>179</v>
      </c>
      <c r="AT170" s="15" t="s">
        <v>284</v>
      </c>
      <c r="AU170" s="15" t="s">
        <v>166</v>
      </c>
      <c r="AY170" s="15" t="s">
        <v>146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5" t="s">
        <v>83</v>
      </c>
      <c r="BK170" s="215">
        <f>ROUND(I170*H170,2)</f>
        <v>0</v>
      </c>
      <c r="BL170" s="15" t="s">
        <v>152</v>
      </c>
      <c r="BM170" s="15" t="s">
        <v>573</v>
      </c>
    </row>
    <row r="171" s="10" customFormat="1" ht="20.88" customHeight="1">
      <c r="B171" s="188"/>
      <c r="C171" s="189"/>
      <c r="D171" s="190" t="s">
        <v>73</v>
      </c>
      <c r="E171" s="202" t="s">
        <v>574</v>
      </c>
      <c r="F171" s="202" t="s">
        <v>575</v>
      </c>
      <c r="G171" s="189"/>
      <c r="H171" s="189"/>
      <c r="I171" s="192"/>
      <c r="J171" s="203">
        <f>BK171</f>
        <v>0</v>
      </c>
      <c r="K171" s="189"/>
      <c r="L171" s="194"/>
      <c r="M171" s="195"/>
      <c r="N171" s="196"/>
      <c r="O171" s="196"/>
      <c r="P171" s="197">
        <f>SUM(P172:P182)</f>
        <v>0</v>
      </c>
      <c r="Q171" s="196"/>
      <c r="R171" s="197">
        <f>SUM(R172:R182)</f>
        <v>0.0021000000000000003</v>
      </c>
      <c r="S171" s="196"/>
      <c r="T171" s="198">
        <f>SUM(T172:T182)</f>
        <v>0</v>
      </c>
      <c r="AR171" s="199" t="s">
        <v>152</v>
      </c>
      <c r="AT171" s="200" t="s">
        <v>73</v>
      </c>
      <c r="AU171" s="200" t="s">
        <v>83</v>
      </c>
      <c r="AY171" s="199" t="s">
        <v>146</v>
      </c>
      <c r="BK171" s="201">
        <f>SUM(BK172:BK182)</f>
        <v>0</v>
      </c>
    </row>
    <row r="172" s="1" customFormat="1" ht="22.5" customHeight="1">
      <c r="B172" s="36"/>
      <c r="C172" s="204" t="s">
        <v>576</v>
      </c>
      <c r="D172" s="204" t="s">
        <v>148</v>
      </c>
      <c r="E172" s="205" t="s">
        <v>577</v>
      </c>
      <c r="F172" s="206" t="s">
        <v>578</v>
      </c>
      <c r="G172" s="207" t="s">
        <v>102</v>
      </c>
      <c r="H172" s="208">
        <v>105</v>
      </c>
      <c r="I172" s="209"/>
      <c r="J172" s="210">
        <f>ROUND(I172*H172,2)</f>
        <v>0</v>
      </c>
      <c r="K172" s="206" t="s">
        <v>151</v>
      </c>
      <c r="L172" s="41"/>
      <c r="M172" s="211" t="s">
        <v>1</v>
      </c>
      <c r="N172" s="212" t="s">
        <v>45</v>
      </c>
      <c r="O172" s="77"/>
      <c r="P172" s="213">
        <f>O172*H172</f>
        <v>0</v>
      </c>
      <c r="Q172" s="213">
        <v>0</v>
      </c>
      <c r="R172" s="213">
        <f>Q172*H172</f>
        <v>0</v>
      </c>
      <c r="S172" s="213">
        <v>0</v>
      </c>
      <c r="T172" s="214">
        <f>S172*H172</f>
        <v>0</v>
      </c>
      <c r="AR172" s="15" t="s">
        <v>21</v>
      </c>
      <c r="AT172" s="15" t="s">
        <v>148</v>
      </c>
      <c r="AU172" s="15" t="s">
        <v>99</v>
      </c>
      <c r="AY172" s="15" t="s">
        <v>146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5" t="s">
        <v>21</v>
      </c>
      <c r="BK172" s="215">
        <f>ROUND(I172*H172,2)</f>
        <v>0</v>
      </c>
      <c r="BL172" s="15" t="s">
        <v>21</v>
      </c>
      <c r="BM172" s="15" t="s">
        <v>579</v>
      </c>
    </row>
    <row r="173" s="11" customFormat="1">
      <c r="B173" s="216"/>
      <c r="C173" s="217"/>
      <c r="D173" s="218" t="s">
        <v>154</v>
      </c>
      <c r="E173" s="219" t="s">
        <v>1</v>
      </c>
      <c r="F173" s="220" t="s">
        <v>343</v>
      </c>
      <c r="G173" s="217"/>
      <c r="H173" s="221">
        <v>105</v>
      </c>
      <c r="I173" s="222"/>
      <c r="J173" s="217"/>
      <c r="K173" s="217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154</v>
      </c>
      <c r="AU173" s="227" t="s">
        <v>99</v>
      </c>
      <c r="AV173" s="11" t="s">
        <v>83</v>
      </c>
      <c r="AW173" s="11" t="s">
        <v>36</v>
      </c>
      <c r="AX173" s="11" t="s">
        <v>21</v>
      </c>
      <c r="AY173" s="227" t="s">
        <v>146</v>
      </c>
    </row>
    <row r="174" s="1" customFormat="1" ht="16.5" customHeight="1">
      <c r="B174" s="36"/>
      <c r="C174" s="244" t="s">
        <v>580</v>
      </c>
      <c r="D174" s="244" t="s">
        <v>284</v>
      </c>
      <c r="E174" s="245" t="s">
        <v>581</v>
      </c>
      <c r="F174" s="246" t="s">
        <v>582</v>
      </c>
      <c r="G174" s="247" t="s">
        <v>447</v>
      </c>
      <c r="H174" s="248">
        <v>2.1000000000000001</v>
      </c>
      <c r="I174" s="249"/>
      <c r="J174" s="250">
        <f>ROUND(I174*H174,2)</f>
        <v>0</v>
      </c>
      <c r="K174" s="246" t="s">
        <v>151</v>
      </c>
      <c r="L174" s="251"/>
      <c r="M174" s="252" t="s">
        <v>1</v>
      </c>
      <c r="N174" s="253" t="s">
        <v>45</v>
      </c>
      <c r="O174" s="77"/>
      <c r="P174" s="213">
        <f>O174*H174</f>
        <v>0</v>
      </c>
      <c r="Q174" s="213">
        <v>0.001</v>
      </c>
      <c r="R174" s="213">
        <f>Q174*H174</f>
        <v>0.0021000000000000003</v>
      </c>
      <c r="S174" s="213">
        <v>0</v>
      </c>
      <c r="T174" s="214">
        <f>S174*H174</f>
        <v>0</v>
      </c>
      <c r="AR174" s="15" t="s">
        <v>83</v>
      </c>
      <c r="AT174" s="15" t="s">
        <v>284</v>
      </c>
      <c r="AU174" s="15" t="s">
        <v>99</v>
      </c>
      <c r="AY174" s="15" t="s">
        <v>146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15" t="s">
        <v>21</v>
      </c>
      <c r="BK174" s="215">
        <f>ROUND(I174*H174,2)</f>
        <v>0</v>
      </c>
      <c r="BL174" s="15" t="s">
        <v>21</v>
      </c>
      <c r="BM174" s="15" t="s">
        <v>583</v>
      </c>
    </row>
    <row r="175" s="11" customFormat="1">
      <c r="B175" s="216"/>
      <c r="C175" s="217"/>
      <c r="D175" s="218" t="s">
        <v>154</v>
      </c>
      <c r="E175" s="217"/>
      <c r="F175" s="220" t="s">
        <v>584</v>
      </c>
      <c r="G175" s="217"/>
      <c r="H175" s="221">
        <v>2.1000000000000001</v>
      </c>
      <c r="I175" s="222"/>
      <c r="J175" s="217"/>
      <c r="K175" s="217"/>
      <c r="L175" s="223"/>
      <c r="M175" s="224"/>
      <c r="N175" s="225"/>
      <c r="O175" s="225"/>
      <c r="P175" s="225"/>
      <c r="Q175" s="225"/>
      <c r="R175" s="225"/>
      <c r="S175" s="225"/>
      <c r="T175" s="226"/>
      <c r="AT175" s="227" t="s">
        <v>154</v>
      </c>
      <c r="AU175" s="227" t="s">
        <v>99</v>
      </c>
      <c r="AV175" s="11" t="s">
        <v>83</v>
      </c>
      <c r="AW175" s="11" t="s">
        <v>4</v>
      </c>
      <c r="AX175" s="11" t="s">
        <v>21</v>
      </c>
      <c r="AY175" s="227" t="s">
        <v>146</v>
      </c>
    </row>
    <row r="176" s="1" customFormat="1" ht="16.5" customHeight="1">
      <c r="B176" s="36"/>
      <c r="C176" s="204" t="s">
        <v>585</v>
      </c>
      <c r="D176" s="204" t="s">
        <v>148</v>
      </c>
      <c r="E176" s="205" t="s">
        <v>586</v>
      </c>
      <c r="F176" s="206" t="s">
        <v>587</v>
      </c>
      <c r="G176" s="207" t="s">
        <v>102</v>
      </c>
      <c r="H176" s="208">
        <v>105</v>
      </c>
      <c r="I176" s="209"/>
      <c r="J176" s="210">
        <f>ROUND(I176*H176,2)</f>
        <v>0</v>
      </c>
      <c r="K176" s="206" t="s">
        <v>151</v>
      </c>
      <c r="L176" s="41"/>
      <c r="M176" s="211" t="s">
        <v>1</v>
      </c>
      <c r="N176" s="212" t="s">
        <v>45</v>
      </c>
      <c r="O176" s="77"/>
      <c r="P176" s="213">
        <f>O176*H176</f>
        <v>0</v>
      </c>
      <c r="Q176" s="213">
        <v>0</v>
      </c>
      <c r="R176" s="213">
        <f>Q176*H176</f>
        <v>0</v>
      </c>
      <c r="S176" s="213">
        <v>0</v>
      </c>
      <c r="T176" s="214">
        <f>S176*H176</f>
        <v>0</v>
      </c>
      <c r="AR176" s="15" t="s">
        <v>21</v>
      </c>
      <c r="AT176" s="15" t="s">
        <v>148</v>
      </c>
      <c r="AU176" s="15" t="s">
        <v>99</v>
      </c>
      <c r="AY176" s="15" t="s">
        <v>146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5" t="s">
        <v>21</v>
      </c>
      <c r="BK176" s="215">
        <f>ROUND(I176*H176,2)</f>
        <v>0</v>
      </c>
      <c r="BL176" s="15" t="s">
        <v>21</v>
      </c>
      <c r="BM176" s="15" t="s">
        <v>588</v>
      </c>
    </row>
    <row r="177" s="11" customFormat="1">
      <c r="B177" s="216"/>
      <c r="C177" s="217"/>
      <c r="D177" s="218" t="s">
        <v>154</v>
      </c>
      <c r="E177" s="219" t="s">
        <v>1</v>
      </c>
      <c r="F177" s="220" t="s">
        <v>343</v>
      </c>
      <c r="G177" s="217"/>
      <c r="H177" s="221">
        <v>105</v>
      </c>
      <c r="I177" s="222"/>
      <c r="J177" s="217"/>
      <c r="K177" s="217"/>
      <c r="L177" s="223"/>
      <c r="M177" s="224"/>
      <c r="N177" s="225"/>
      <c r="O177" s="225"/>
      <c r="P177" s="225"/>
      <c r="Q177" s="225"/>
      <c r="R177" s="225"/>
      <c r="S177" s="225"/>
      <c r="T177" s="226"/>
      <c r="AT177" s="227" t="s">
        <v>154</v>
      </c>
      <c r="AU177" s="227" t="s">
        <v>99</v>
      </c>
      <c r="AV177" s="11" t="s">
        <v>83</v>
      </c>
      <c r="AW177" s="11" t="s">
        <v>36</v>
      </c>
      <c r="AX177" s="11" t="s">
        <v>21</v>
      </c>
      <c r="AY177" s="227" t="s">
        <v>146</v>
      </c>
    </row>
    <row r="178" s="1" customFormat="1" ht="16.5" customHeight="1">
      <c r="B178" s="36"/>
      <c r="C178" s="204" t="s">
        <v>589</v>
      </c>
      <c r="D178" s="204" t="s">
        <v>148</v>
      </c>
      <c r="E178" s="205" t="s">
        <v>461</v>
      </c>
      <c r="F178" s="206" t="s">
        <v>462</v>
      </c>
      <c r="G178" s="207" t="s">
        <v>98</v>
      </c>
      <c r="H178" s="208">
        <v>1.05</v>
      </c>
      <c r="I178" s="209"/>
      <c r="J178" s="210">
        <f>ROUND(I178*H178,2)</f>
        <v>0</v>
      </c>
      <c r="K178" s="206" t="s">
        <v>151</v>
      </c>
      <c r="L178" s="41"/>
      <c r="M178" s="211" t="s">
        <v>1</v>
      </c>
      <c r="N178" s="212" t="s">
        <v>45</v>
      </c>
      <c r="O178" s="77"/>
      <c r="P178" s="213">
        <f>O178*H178</f>
        <v>0</v>
      </c>
      <c r="Q178" s="213">
        <v>0</v>
      </c>
      <c r="R178" s="213">
        <f>Q178*H178</f>
        <v>0</v>
      </c>
      <c r="S178" s="213">
        <v>0</v>
      </c>
      <c r="T178" s="214">
        <f>S178*H178</f>
        <v>0</v>
      </c>
      <c r="AR178" s="15" t="s">
        <v>21</v>
      </c>
      <c r="AT178" s="15" t="s">
        <v>148</v>
      </c>
      <c r="AU178" s="15" t="s">
        <v>99</v>
      </c>
      <c r="AY178" s="15" t="s">
        <v>146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15" t="s">
        <v>21</v>
      </c>
      <c r="BK178" s="215">
        <f>ROUND(I178*H178,2)</f>
        <v>0</v>
      </c>
      <c r="BL178" s="15" t="s">
        <v>21</v>
      </c>
      <c r="BM178" s="15" t="s">
        <v>590</v>
      </c>
    </row>
    <row r="179" s="11" customFormat="1">
      <c r="B179" s="216"/>
      <c r="C179" s="217"/>
      <c r="D179" s="218" t="s">
        <v>154</v>
      </c>
      <c r="E179" s="219" t="s">
        <v>1</v>
      </c>
      <c r="F179" s="220" t="s">
        <v>591</v>
      </c>
      <c r="G179" s="217"/>
      <c r="H179" s="221">
        <v>1.05</v>
      </c>
      <c r="I179" s="222"/>
      <c r="J179" s="217"/>
      <c r="K179" s="217"/>
      <c r="L179" s="223"/>
      <c r="M179" s="224"/>
      <c r="N179" s="225"/>
      <c r="O179" s="225"/>
      <c r="P179" s="225"/>
      <c r="Q179" s="225"/>
      <c r="R179" s="225"/>
      <c r="S179" s="225"/>
      <c r="T179" s="226"/>
      <c r="AT179" s="227" t="s">
        <v>154</v>
      </c>
      <c r="AU179" s="227" t="s">
        <v>99</v>
      </c>
      <c r="AV179" s="11" t="s">
        <v>83</v>
      </c>
      <c r="AW179" s="11" t="s">
        <v>36</v>
      </c>
      <c r="AX179" s="11" t="s">
        <v>21</v>
      </c>
      <c r="AY179" s="227" t="s">
        <v>146</v>
      </c>
    </row>
    <row r="180" s="1" customFormat="1" ht="16.5" customHeight="1">
      <c r="B180" s="36"/>
      <c r="C180" s="204" t="s">
        <v>592</v>
      </c>
      <c r="D180" s="204" t="s">
        <v>148</v>
      </c>
      <c r="E180" s="205" t="s">
        <v>467</v>
      </c>
      <c r="F180" s="206" t="s">
        <v>468</v>
      </c>
      <c r="G180" s="207" t="s">
        <v>98</v>
      </c>
      <c r="H180" s="208">
        <v>1.05</v>
      </c>
      <c r="I180" s="209"/>
      <c r="J180" s="210">
        <f>ROUND(I180*H180,2)</f>
        <v>0</v>
      </c>
      <c r="K180" s="206" t="s">
        <v>151</v>
      </c>
      <c r="L180" s="41"/>
      <c r="M180" s="211" t="s">
        <v>1</v>
      </c>
      <c r="N180" s="212" t="s">
        <v>45</v>
      </c>
      <c r="O180" s="77"/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AR180" s="15" t="s">
        <v>21</v>
      </c>
      <c r="AT180" s="15" t="s">
        <v>148</v>
      </c>
      <c r="AU180" s="15" t="s">
        <v>99</v>
      </c>
      <c r="AY180" s="15" t="s">
        <v>146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5" t="s">
        <v>21</v>
      </c>
      <c r="BK180" s="215">
        <f>ROUND(I180*H180,2)</f>
        <v>0</v>
      </c>
      <c r="BL180" s="15" t="s">
        <v>21</v>
      </c>
      <c r="BM180" s="15" t="s">
        <v>593</v>
      </c>
    </row>
    <row r="181" s="1" customFormat="1" ht="16.5" customHeight="1">
      <c r="B181" s="36"/>
      <c r="C181" s="204" t="s">
        <v>594</v>
      </c>
      <c r="D181" s="204" t="s">
        <v>148</v>
      </c>
      <c r="E181" s="205" t="s">
        <v>471</v>
      </c>
      <c r="F181" s="206" t="s">
        <v>472</v>
      </c>
      <c r="G181" s="207" t="s">
        <v>98</v>
      </c>
      <c r="H181" s="208">
        <v>1.05</v>
      </c>
      <c r="I181" s="209"/>
      <c r="J181" s="210">
        <f>ROUND(I181*H181,2)</f>
        <v>0</v>
      </c>
      <c r="K181" s="206" t="s">
        <v>151</v>
      </c>
      <c r="L181" s="41"/>
      <c r="M181" s="211" t="s">
        <v>1</v>
      </c>
      <c r="N181" s="212" t="s">
        <v>45</v>
      </c>
      <c r="O181" s="77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4">
        <f>S181*H181</f>
        <v>0</v>
      </c>
      <c r="AR181" s="15" t="s">
        <v>21</v>
      </c>
      <c r="AT181" s="15" t="s">
        <v>148</v>
      </c>
      <c r="AU181" s="15" t="s">
        <v>99</v>
      </c>
      <c r="AY181" s="15" t="s">
        <v>146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15" t="s">
        <v>21</v>
      </c>
      <c r="BK181" s="215">
        <f>ROUND(I181*H181,2)</f>
        <v>0</v>
      </c>
      <c r="BL181" s="15" t="s">
        <v>21</v>
      </c>
      <c r="BM181" s="15" t="s">
        <v>595</v>
      </c>
    </row>
    <row r="182" s="1" customFormat="1" ht="16.5" customHeight="1">
      <c r="B182" s="36"/>
      <c r="C182" s="244" t="s">
        <v>596</v>
      </c>
      <c r="D182" s="244" t="s">
        <v>284</v>
      </c>
      <c r="E182" s="245" t="s">
        <v>475</v>
      </c>
      <c r="F182" s="246" t="s">
        <v>476</v>
      </c>
      <c r="G182" s="247" t="s">
        <v>98</v>
      </c>
      <c r="H182" s="248">
        <v>1.05</v>
      </c>
      <c r="I182" s="249"/>
      <c r="J182" s="250">
        <f>ROUND(I182*H182,2)</f>
        <v>0</v>
      </c>
      <c r="K182" s="246" t="s">
        <v>151</v>
      </c>
      <c r="L182" s="251"/>
      <c r="M182" s="252" t="s">
        <v>1</v>
      </c>
      <c r="N182" s="253" t="s">
        <v>45</v>
      </c>
      <c r="O182" s="77"/>
      <c r="P182" s="213">
        <f>O182*H182</f>
        <v>0</v>
      </c>
      <c r="Q182" s="213">
        <v>0</v>
      </c>
      <c r="R182" s="213">
        <f>Q182*H182</f>
        <v>0</v>
      </c>
      <c r="S182" s="213">
        <v>0</v>
      </c>
      <c r="T182" s="214">
        <f>S182*H182</f>
        <v>0</v>
      </c>
      <c r="AR182" s="15" t="s">
        <v>83</v>
      </c>
      <c r="AT182" s="15" t="s">
        <v>284</v>
      </c>
      <c r="AU182" s="15" t="s">
        <v>99</v>
      </c>
      <c r="AY182" s="15" t="s">
        <v>146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15" t="s">
        <v>21</v>
      </c>
      <c r="BK182" s="215">
        <f>ROUND(I182*H182,2)</f>
        <v>0</v>
      </c>
      <c r="BL182" s="15" t="s">
        <v>21</v>
      </c>
      <c r="BM182" s="15" t="s">
        <v>597</v>
      </c>
    </row>
    <row r="183" s="10" customFormat="1" ht="20.88" customHeight="1">
      <c r="B183" s="188"/>
      <c r="C183" s="189"/>
      <c r="D183" s="190" t="s">
        <v>73</v>
      </c>
      <c r="E183" s="202" t="s">
        <v>317</v>
      </c>
      <c r="F183" s="202" t="s">
        <v>318</v>
      </c>
      <c r="G183" s="189"/>
      <c r="H183" s="189"/>
      <c r="I183" s="192"/>
      <c r="J183" s="203">
        <f>BK183</f>
        <v>0</v>
      </c>
      <c r="K183" s="189"/>
      <c r="L183" s="194"/>
      <c r="M183" s="195"/>
      <c r="N183" s="196"/>
      <c r="O183" s="196"/>
      <c r="P183" s="197">
        <f>SUM(P184:P185)</f>
        <v>0</v>
      </c>
      <c r="Q183" s="196"/>
      <c r="R183" s="197">
        <f>SUM(R184:R185)</f>
        <v>0</v>
      </c>
      <c r="S183" s="196"/>
      <c r="T183" s="198">
        <f>SUM(T184:T185)</f>
        <v>0</v>
      </c>
      <c r="AR183" s="199" t="s">
        <v>21</v>
      </c>
      <c r="AT183" s="200" t="s">
        <v>73</v>
      </c>
      <c r="AU183" s="200" t="s">
        <v>83</v>
      </c>
      <c r="AY183" s="199" t="s">
        <v>146</v>
      </c>
      <c r="BK183" s="201">
        <f>SUM(BK184:BK185)</f>
        <v>0</v>
      </c>
    </row>
    <row r="184" s="1" customFormat="1" ht="16.5" customHeight="1">
      <c r="B184" s="36"/>
      <c r="C184" s="204" t="s">
        <v>598</v>
      </c>
      <c r="D184" s="204" t="s">
        <v>148</v>
      </c>
      <c r="E184" s="205" t="s">
        <v>325</v>
      </c>
      <c r="F184" s="206" t="s">
        <v>326</v>
      </c>
      <c r="G184" s="207" t="s">
        <v>192</v>
      </c>
      <c r="H184" s="208">
        <v>5.181</v>
      </c>
      <c r="I184" s="209"/>
      <c r="J184" s="210">
        <f>ROUND(I184*H184,2)</f>
        <v>0</v>
      </c>
      <c r="K184" s="206" t="s">
        <v>151</v>
      </c>
      <c r="L184" s="41"/>
      <c r="M184" s="211" t="s">
        <v>1</v>
      </c>
      <c r="N184" s="212" t="s">
        <v>45</v>
      </c>
      <c r="O184" s="77"/>
      <c r="P184" s="213">
        <f>O184*H184</f>
        <v>0</v>
      </c>
      <c r="Q184" s="213">
        <v>0</v>
      </c>
      <c r="R184" s="213">
        <f>Q184*H184</f>
        <v>0</v>
      </c>
      <c r="S184" s="213">
        <v>0</v>
      </c>
      <c r="T184" s="214">
        <f>S184*H184</f>
        <v>0</v>
      </c>
      <c r="AR184" s="15" t="s">
        <v>152</v>
      </c>
      <c r="AT184" s="15" t="s">
        <v>148</v>
      </c>
      <c r="AU184" s="15" t="s">
        <v>99</v>
      </c>
      <c r="AY184" s="15" t="s">
        <v>146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5" t="s">
        <v>21</v>
      </c>
      <c r="BK184" s="215">
        <f>ROUND(I184*H184,2)</f>
        <v>0</v>
      </c>
      <c r="BL184" s="15" t="s">
        <v>152</v>
      </c>
      <c r="BM184" s="15" t="s">
        <v>599</v>
      </c>
    </row>
    <row r="185" s="1" customFormat="1" ht="16.5" customHeight="1">
      <c r="B185" s="36"/>
      <c r="C185" s="204" t="s">
        <v>600</v>
      </c>
      <c r="D185" s="204" t="s">
        <v>148</v>
      </c>
      <c r="E185" s="205" t="s">
        <v>328</v>
      </c>
      <c r="F185" s="206" t="s">
        <v>329</v>
      </c>
      <c r="G185" s="207" t="s">
        <v>192</v>
      </c>
      <c r="H185" s="208">
        <v>5.181</v>
      </c>
      <c r="I185" s="209"/>
      <c r="J185" s="210">
        <f>ROUND(I185*H185,2)</f>
        <v>0</v>
      </c>
      <c r="K185" s="206" t="s">
        <v>151</v>
      </c>
      <c r="L185" s="41"/>
      <c r="M185" s="211" t="s">
        <v>1</v>
      </c>
      <c r="N185" s="212" t="s">
        <v>45</v>
      </c>
      <c r="O185" s="77"/>
      <c r="P185" s="213">
        <f>O185*H185</f>
        <v>0</v>
      </c>
      <c r="Q185" s="213">
        <v>0</v>
      </c>
      <c r="R185" s="213">
        <f>Q185*H185</f>
        <v>0</v>
      </c>
      <c r="S185" s="213">
        <v>0</v>
      </c>
      <c r="T185" s="214">
        <f>S185*H185</f>
        <v>0</v>
      </c>
      <c r="AR185" s="15" t="s">
        <v>152</v>
      </c>
      <c r="AT185" s="15" t="s">
        <v>148</v>
      </c>
      <c r="AU185" s="15" t="s">
        <v>99</v>
      </c>
      <c r="AY185" s="15" t="s">
        <v>146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5" t="s">
        <v>21</v>
      </c>
      <c r="BK185" s="215">
        <f>ROUND(I185*H185,2)</f>
        <v>0</v>
      </c>
      <c r="BL185" s="15" t="s">
        <v>152</v>
      </c>
      <c r="BM185" s="15" t="s">
        <v>601</v>
      </c>
    </row>
    <row r="186" s="10" customFormat="1" ht="22.8" customHeight="1">
      <c r="B186" s="188"/>
      <c r="C186" s="189"/>
      <c r="D186" s="190" t="s">
        <v>73</v>
      </c>
      <c r="E186" s="202" t="s">
        <v>602</v>
      </c>
      <c r="F186" s="202" t="s">
        <v>603</v>
      </c>
      <c r="G186" s="189"/>
      <c r="H186" s="189"/>
      <c r="I186" s="192"/>
      <c r="J186" s="203">
        <f>BK186</f>
        <v>0</v>
      </c>
      <c r="K186" s="189"/>
      <c r="L186" s="194"/>
      <c r="M186" s="195"/>
      <c r="N186" s="196"/>
      <c r="O186" s="196"/>
      <c r="P186" s="197">
        <f>SUM(P187:P217)</f>
        <v>0</v>
      </c>
      <c r="Q186" s="196"/>
      <c r="R186" s="197">
        <f>SUM(R187:R217)</f>
        <v>1.9049999999999998</v>
      </c>
      <c r="S186" s="196"/>
      <c r="T186" s="198">
        <f>SUM(T187:T217)</f>
        <v>0</v>
      </c>
      <c r="AR186" s="199" t="s">
        <v>152</v>
      </c>
      <c r="AT186" s="200" t="s">
        <v>73</v>
      </c>
      <c r="AU186" s="200" t="s">
        <v>21</v>
      </c>
      <c r="AY186" s="199" t="s">
        <v>146</v>
      </c>
      <c r="BK186" s="201">
        <f>SUM(BK187:BK217)</f>
        <v>0</v>
      </c>
    </row>
    <row r="187" s="1" customFormat="1" ht="16.5" customHeight="1">
      <c r="B187" s="36"/>
      <c r="C187" s="204" t="s">
        <v>604</v>
      </c>
      <c r="D187" s="204" t="s">
        <v>148</v>
      </c>
      <c r="E187" s="205" t="s">
        <v>605</v>
      </c>
      <c r="F187" s="206" t="s">
        <v>606</v>
      </c>
      <c r="G187" s="207" t="s">
        <v>102</v>
      </c>
      <c r="H187" s="208">
        <v>2400</v>
      </c>
      <c r="I187" s="209"/>
      <c r="J187" s="210">
        <f>ROUND(I187*H187,2)</f>
        <v>0</v>
      </c>
      <c r="K187" s="206" t="s">
        <v>151</v>
      </c>
      <c r="L187" s="41"/>
      <c r="M187" s="211" t="s">
        <v>1</v>
      </c>
      <c r="N187" s="212" t="s">
        <v>45</v>
      </c>
      <c r="O187" s="77"/>
      <c r="P187" s="213">
        <f>O187*H187</f>
        <v>0</v>
      </c>
      <c r="Q187" s="213">
        <v>0</v>
      </c>
      <c r="R187" s="213">
        <f>Q187*H187</f>
        <v>0</v>
      </c>
      <c r="S187" s="213">
        <v>0</v>
      </c>
      <c r="T187" s="214">
        <f>S187*H187</f>
        <v>0</v>
      </c>
      <c r="AR187" s="15" t="s">
        <v>152</v>
      </c>
      <c r="AT187" s="15" t="s">
        <v>148</v>
      </c>
      <c r="AU187" s="15" t="s">
        <v>83</v>
      </c>
      <c r="AY187" s="15" t="s">
        <v>146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15" t="s">
        <v>21</v>
      </c>
      <c r="BK187" s="215">
        <f>ROUND(I187*H187,2)</f>
        <v>0</v>
      </c>
      <c r="BL187" s="15" t="s">
        <v>152</v>
      </c>
      <c r="BM187" s="15" t="s">
        <v>607</v>
      </c>
    </row>
    <row r="188" s="11" customFormat="1">
      <c r="B188" s="216"/>
      <c r="C188" s="217"/>
      <c r="D188" s="218" t="s">
        <v>154</v>
      </c>
      <c r="E188" s="219" t="s">
        <v>1</v>
      </c>
      <c r="F188" s="220" t="s">
        <v>608</v>
      </c>
      <c r="G188" s="217"/>
      <c r="H188" s="221">
        <v>2400</v>
      </c>
      <c r="I188" s="222"/>
      <c r="J188" s="217"/>
      <c r="K188" s="217"/>
      <c r="L188" s="223"/>
      <c r="M188" s="224"/>
      <c r="N188" s="225"/>
      <c r="O188" s="225"/>
      <c r="P188" s="225"/>
      <c r="Q188" s="225"/>
      <c r="R188" s="225"/>
      <c r="S188" s="225"/>
      <c r="T188" s="226"/>
      <c r="AT188" s="227" t="s">
        <v>154</v>
      </c>
      <c r="AU188" s="227" t="s">
        <v>83</v>
      </c>
      <c r="AV188" s="11" t="s">
        <v>83</v>
      </c>
      <c r="AW188" s="11" t="s">
        <v>36</v>
      </c>
      <c r="AX188" s="11" t="s">
        <v>21</v>
      </c>
      <c r="AY188" s="227" t="s">
        <v>146</v>
      </c>
    </row>
    <row r="189" s="1" customFormat="1" ht="16.5" customHeight="1">
      <c r="B189" s="36"/>
      <c r="C189" s="204" t="s">
        <v>609</v>
      </c>
      <c r="D189" s="204" t="s">
        <v>148</v>
      </c>
      <c r="E189" s="205" t="s">
        <v>610</v>
      </c>
      <c r="F189" s="206" t="s">
        <v>611</v>
      </c>
      <c r="G189" s="207" t="s">
        <v>102</v>
      </c>
      <c r="H189" s="208">
        <v>2400</v>
      </c>
      <c r="I189" s="209"/>
      <c r="J189" s="210">
        <f>ROUND(I189*H189,2)</f>
        <v>0</v>
      </c>
      <c r="K189" s="206" t="s">
        <v>182</v>
      </c>
      <c r="L189" s="41"/>
      <c r="M189" s="211" t="s">
        <v>1</v>
      </c>
      <c r="N189" s="212" t="s">
        <v>45</v>
      </c>
      <c r="O189" s="77"/>
      <c r="P189" s="213">
        <f>O189*H189</f>
        <v>0</v>
      </c>
      <c r="Q189" s="213">
        <v>0</v>
      </c>
      <c r="R189" s="213">
        <f>Q189*H189</f>
        <v>0</v>
      </c>
      <c r="S189" s="213">
        <v>0</v>
      </c>
      <c r="T189" s="214">
        <f>S189*H189</f>
        <v>0</v>
      </c>
      <c r="AR189" s="15" t="s">
        <v>152</v>
      </c>
      <c r="AT189" s="15" t="s">
        <v>148</v>
      </c>
      <c r="AU189" s="15" t="s">
        <v>83</v>
      </c>
      <c r="AY189" s="15" t="s">
        <v>146</v>
      </c>
      <c r="BE189" s="215">
        <f>IF(N189="základní",J189,0)</f>
        <v>0</v>
      </c>
      <c r="BF189" s="215">
        <f>IF(N189="snížená",J189,0)</f>
        <v>0</v>
      </c>
      <c r="BG189" s="215">
        <f>IF(N189="zákl. přenesená",J189,0)</f>
        <v>0</v>
      </c>
      <c r="BH189" s="215">
        <f>IF(N189="sníž. přenesená",J189,0)</f>
        <v>0</v>
      </c>
      <c r="BI189" s="215">
        <f>IF(N189="nulová",J189,0)</f>
        <v>0</v>
      </c>
      <c r="BJ189" s="15" t="s">
        <v>21</v>
      </c>
      <c r="BK189" s="215">
        <f>ROUND(I189*H189,2)</f>
        <v>0</v>
      </c>
      <c r="BL189" s="15" t="s">
        <v>152</v>
      </c>
      <c r="BM189" s="15" t="s">
        <v>612</v>
      </c>
    </row>
    <row r="190" s="11" customFormat="1">
      <c r="B190" s="216"/>
      <c r="C190" s="217"/>
      <c r="D190" s="218" t="s">
        <v>154</v>
      </c>
      <c r="E190" s="219" t="s">
        <v>1</v>
      </c>
      <c r="F190" s="220" t="s">
        <v>613</v>
      </c>
      <c r="G190" s="217"/>
      <c r="H190" s="221">
        <v>2400</v>
      </c>
      <c r="I190" s="222"/>
      <c r="J190" s="217"/>
      <c r="K190" s="217"/>
      <c r="L190" s="223"/>
      <c r="M190" s="224"/>
      <c r="N190" s="225"/>
      <c r="O190" s="225"/>
      <c r="P190" s="225"/>
      <c r="Q190" s="225"/>
      <c r="R190" s="225"/>
      <c r="S190" s="225"/>
      <c r="T190" s="226"/>
      <c r="AT190" s="227" t="s">
        <v>154</v>
      </c>
      <c r="AU190" s="227" t="s">
        <v>83</v>
      </c>
      <c r="AV190" s="11" t="s">
        <v>83</v>
      </c>
      <c r="AW190" s="11" t="s">
        <v>36</v>
      </c>
      <c r="AX190" s="11" t="s">
        <v>21</v>
      </c>
      <c r="AY190" s="227" t="s">
        <v>146</v>
      </c>
    </row>
    <row r="191" s="1" customFormat="1" ht="16.5" customHeight="1">
      <c r="B191" s="36"/>
      <c r="C191" s="204" t="s">
        <v>614</v>
      </c>
      <c r="D191" s="204" t="s">
        <v>148</v>
      </c>
      <c r="E191" s="205" t="s">
        <v>461</v>
      </c>
      <c r="F191" s="206" t="s">
        <v>462</v>
      </c>
      <c r="G191" s="207" t="s">
        <v>98</v>
      </c>
      <c r="H191" s="208">
        <v>76</v>
      </c>
      <c r="I191" s="209"/>
      <c r="J191" s="210">
        <f>ROUND(I191*H191,2)</f>
        <v>0</v>
      </c>
      <c r="K191" s="206" t="s">
        <v>151</v>
      </c>
      <c r="L191" s="41"/>
      <c r="M191" s="211" t="s">
        <v>1</v>
      </c>
      <c r="N191" s="212" t="s">
        <v>45</v>
      </c>
      <c r="O191" s="77"/>
      <c r="P191" s="213">
        <f>O191*H191</f>
        <v>0</v>
      </c>
      <c r="Q191" s="213">
        <v>0</v>
      </c>
      <c r="R191" s="213">
        <f>Q191*H191</f>
        <v>0</v>
      </c>
      <c r="S191" s="213">
        <v>0</v>
      </c>
      <c r="T191" s="214">
        <f>S191*H191</f>
        <v>0</v>
      </c>
      <c r="AR191" s="15" t="s">
        <v>152</v>
      </c>
      <c r="AT191" s="15" t="s">
        <v>148</v>
      </c>
      <c r="AU191" s="15" t="s">
        <v>83</v>
      </c>
      <c r="AY191" s="15" t="s">
        <v>146</v>
      </c>
      <c r="BE191" s="215">
        <f>IF(N191="základní",J191,0)</f>
        <v>0</v>
      </c>
      <c r="BF191" s="215">
        <f>IF(N191="snížená",J191,0)</f>
        <v>0</v>
      </c>
      <c r="BG191" s="215">
        <f>IF(N191="zákl. přenesená",J191,0)</f>
        <v>0</v>
      </c>
      <c r="BH191" s="215">
        <f>IF(N191="sníž. přenesená",J191,0)</f>
        <v>0</v>
      </c>
      <c r="BI191" s="215">
        <f>IF(N191="nulová",J191,0)</f>
        <v>0</v>
      </c>
      <c r="BJ191" s="15" t="s">
        <v>21</v>
      </c>
      <c r="BK191" s="215">
        <f>ROUND(I191*H191,2)</f>
        <v>0</v>
      </c>
      <c r="BL191" s="15" t="s">
        <v>152</v>
      </c>
      <c r="BM191" s="15" t="s">
        <v>615</v>
      </c>
    </row>
    <row r="192" s="11" customFormat="1">
      <c r="B192" s="216"/>
      <c r="C192" s="217"/>
      <c r="D192" s="218" t="s">
        <v>154</v>
      </c>
      <c r="E192" s="219" t="s">
        <v>1</v>
      </c>
      <c r="F192" s="220" t="s">
        <v>616</v>
      </c>
      <c r="G192" s="217"/>
      <c r="H192" s="221">
        <v>19</v>
      </c>
      <c r="I192" s="222"/>
      <c r="J192" s="217"/>
      <c r="K192" s="217"/>
      <c r="L192" s="223"/>
      <c r="M192" s="224"/>
      <c r="N192" s="225"/>
      <c r="O192" s="225"/>
      <c r="P192" s="225"/>
      <c r="Q192" s="225"/>
      <c r="R192" s="225"/>
      <c r="S192" s="225"/>
      <c r="T192" s="226"/>
      <c r="AT192" s="227" t="s">
        <v>154</v>
      </c>
      <c r="AU192" s="227" t="s">
        <v>83</v>
      </c>
      <c r="AV192" s="11" t="s">
        <v>83</v>
      </c>
      <c r="AW192" s="11" t="s">
        <v>36</v>
      </c>
      <c r="AX192" s="11" t="s">
        <v>74</v>
      </c>
      <c r="AY192" s="227" t="s">
        <v>146</v>
      </c>
    </row>
    <row r="193" s="11" customFormat="1">
      <c r="B193" s="216"/>
      <c r="C193" s="217"/>
      <c r="D193" s="218" t="s">
        <v>154</v>
      </c>
      <c r="E193" s="219" t="s">
        <v>1</v>
      </c>
      <c r="F193" s="220" t="s">
        <v>617</v>
      </c>
      <c r="G193" s="217"/>
      <c r="H193" s="221">
        <v>57</v>
      </c>
      <c r="I193" s="222"/>
      <c r="J193" s="217"/>
      <c r="K193" s="217"/>
      <c r="L193" s="223"/>
      <c r="M193" s="224"/>
      <c r="N193" s="225"/>
      <c r="O193" s="225"/>
      <c r="P193" s="225"/>
      <c r="Q193" s="225"/>
      <c r="R193" s="225"/>
      <c r="S193" s="225"/>
      <c r="T193" s="226"/>
      <c r="AT193" s="227" t="s">
        <v>154</v>
      </c>
      <c r="AU193" s="227" t="s">
        <v>83</v>
      </c>
      <c r="AV193" s="11" t="s">
        <v>83</v>
      </c>
      <c r="AW193" s="11" t="s">
        <v>36</v>
      </c>
      <c r="AX193" s="11" t="s">
        <v>74</v>
      </c>
      <c r="AY193" s="227" t="s">
        <v>146</v>
      </c>
    </row>
    <row r="194" s="12" customFormat="1">
      <c r="B194" s="228"/>
      <c r="C194" s="229"/>
      <c r="D194" s="218" t="s">
        <v>154</v>
      </c>
      <c r="E194" s="230" t="s">
        <v>1</v>
      </c>
      <c r="F194" s="231" t="s">
        <v>188</v>
      </c>
      <c r="G194" s="229"/>
      <c r="H194" s="232">
        <v>76</v>
      </c>
      <c r="I194" s="233"/>
      <c r="J194" s="229"/>
      <c r="K194" s="229"/>
      <c r="L194" s="234"/>
      <c r="M194" s="235"/>
      <c r="N194" s="236"/>
      <c r="O194" s="236"/>
      <c r="P194" s="236"/>
      <c r="Q194" s="236"/>
      <c r="R194" s="236"/>
      <c r="S194" s="236"/>
      <c r="T194" s="237"/>
      <c r="AT194" s="238" t="s">
        <v>154</v>
      </c>
      <c r="AU194" s="238" t="s">
        <v>83</v>
      </c>
      <c r="AV194" s="12" t="s">
        <v>152</v>
      </c>
      <c r="AW194" s="12" t="s">
        <v>36</v>
      </c>
      <c r="AX194" s="12" t="s">
        <v>21</v>
      </c>
      <c r="AY194" s="238" t="s">
        <v>146</v>
      </c>
    </row>
    <row r="195" s="1" customFormat="1" ht="16.5" customHeight="1">
      <c r="B195" s="36"/>
      <c r="C195" s="204" t="s">
        <v>618</v>
      </c>
      <c r="D195" s="204" t="s">
        <v>148</v>
      </c>
      <c r="E195" s="205" t="s">
        <v>467</v>
      </c>
      <c r="F195" s="206" t="s">
        <v>468</v>
      </c>
      <c r="G195" s="207" t="s">
        <v>98</v>
      </c>
      <c r="H195" s="208">
        <v>76</v>
      </c>
      <c r="I195" s="209"/>
      <c r="J195" s="210">
        <f>ROUND(I195*H195,2)</f>
        <v>0</v>
      </c>
      <c r="K195" s="206" t="s">
        <v>151</v>
      </c>
      <c r="L195" s="41"/>
      <c r="M195" s="211" t="s">
        <v>1</v>
      </c>
      <c r="N195" s="212" t="s">
        <v>45</v>
      </c>
      <c r="O195" s="77"/>
      <c r="P195" s="213">
        <f>O195*H195</f>
        <v>0</v>
      </c>
      <c r="Q195" s="213">
        <v>0</v>
      </c>
      <c r="R195" s="213">
        <f>Q195*H195</f>
        <v>0</v>
      </c>
      <c r="S195" s="213">
        <v>0</v>
      </c>
      <c r="T195" s="214">
        <f>S195*H195</f>
        <v>0</v>
      </c>
      <c r="AR195" s="15" t="s">
        <v>152</v>
      </c>
      <c r="AT195" s="15" t="s">
        <v>148</v>
      </c>
      <c r="AU195" s="15" t="s">
        <v>83</v>
      </c>
      <c r="AY195" s="15" t="s">
        <v>146</v>
      </c>
      <c r="BE195" s="215">
        <f>IF(N195="základní",J195,0)</f>
        <v>0</v>
      </c>
      <c r="BF195" s="215">
        <f>IF(N195="snížená",J195,0)</f>
        <v>0</v>
      </c>
      <c r="BG195" s="215">
        <f>IF(N195="zákl. přenesená",J195,0)</f>
        <v>0</v>
      </c>
      <c r="BH195" s="215">
        <f>IF(N195="sníž. přenesená",J195,0)</f>
        <v>0</v>
      </c>
      <c r="BI195" s="215">
        <f>IF(N195="nulová",J195,0)</f>
        <v>0</v>
      </c>
      <c r="BJ195" s="15" t="s">
        <v>21</v>
      </c>
      <c r="BK195" s="215">
        <f>ROUND(I195*H195,2)</f>
        <v>0</v>
      </c>
      <c r="BL195" s="15" t="s">
        <v>152</v>
      </c>
      <c r="BM195" s="15" t="s">
        <v>619</v>
      </c>
    </row>
    <row r="196" s="1" customFormat="1" ht="16.5" customHeight="1">
      <c r="B196" s="36"/>
      <c r="C196" s="204" t="s">
        <v>620</v>
      </c>
      <c r="D196" s="204" t="s">
        <v>148</v>
      </c>
      <c r="E196" s="205" t="s">
        <v>471</v>
      </c>
      <c r="F196" s="206" t="s">
        <v>472</v>
      </c>
      <c r="G196" s="207" t="s">
        <v>98</v>
      </c>
      <c r="H196" s="208">
        <v>76</v>
      </c>
      <c r="I196" s="209"/>
      <c r="J196" s="210">
        <f>ROUND(I196*H196,2)</f>
        <v>0</v>
      </c>
      <c r="K196" s="206" t="s">
        <v>151</v>
      </c>
      <c r="L196" s="41"/>
      <c r="M196" s="211" t="s">
        <v>1</v>
      </c>
      <c r="N196" s="212" t="s">
        <v>45</v>
      </c>
      <c r="O196" s="77"/>
      <c r="P196" s="213">
        <f>O196*H196</f>
        <v>0</v>
      </c>
      <c r="Q196" s="213">
        <v>0</v>
      </c>
      <c r="R196" s="213">
        <f>Q196*H196</f>
        <v>0</v>
      </c>
      <c r="S196" s="213">
        <v>0</v>
      </c>
      <c r="T196" s="214">
        <f>S196*H196</f>
        <v>0</v>
      </c>
      <c r="AR196" s="15" t="s">
        <v>152</v>
      </c>
      <c r="AT196" s="15" t="s">
        <v>148</v>
      </c>
      <c r="AU196" s="15" t="s">
        <v>83</v>
      </c>
      <c r="AY196" s="15" t="s">
        <v>146</v>
      </c>
      <c r="BE196" s="215">
        <f>IF(N196="základní",J196,0)</f>
        <v>0</v>
      </c>
      <c r="BF196" s="215">
        <f>IF(N196="snížená",J196,0)</f>
        <v>0</v>
      </c>
      <c r="BG196" s="215">
        <f>IF(N196="zákl. přenesená",J196,0)</f>
        <v>0</v>
      </c>
      <c r="BH196" s="215">
        <f>IF(N196="sníž. přenesená",J196,0)</f>
        <v>0</v>
      </c>
      <c r="BI196" s="215">
        <f>IF(N196="nulová",J196,0)</f>
        <v>0</v>
      </c>
      <c r="BJ196" s="15" t="s">
        <v>21</v>
      </c>
      <c r="BK196" s="215">
        <f>ROUND(I196*H196,2)</f>
        <v>0</v>
      </c>
      <c r="BL196" s="15" t="s">
        <v>152</v>
      </c>
      <c r="BM196" s="15" t="s">
        <v>621</v>
      </c>
    </row>
    <row r="197" s="1" customFormat="1" ht="16.5" customHeight="1">
      <c r="B197" s="36"/>
      <c r="C197" s="244" t="s">
        <v>622</v>
      </c>
      <c r="D197" s="244" t="s">
        <v>284</v>
      </c>
      <c r="E197" s="245" t="s">
        <v>623</v>
      </c>
      <c r="F197" s="246" t="s">
        <v>476</v>
      </c>
      <c r="G197" s="247" t="s">
        <v>98</v>
      </c>
      <c r="H197" s="248">
        <v>76</v>
      </c>
      <c r="I197" s="249"/>
      <c r="J197" s="250">
        <f>ROUND(I197*H197,2)</f>
        <v>0</v>
      </c>
      <c r="K197" s="246" t="s">
        <v>151</v>
      </c>
      <c r="L197" s="251"/>
      <c r="M197" s="252" t="s">
        <v>1</v>
      </c>
      <c r="N197" s="253" t="s">
        <v>45</v>
      </c>
      <c r="O197" s="77"/>
      <c r="P197" s="213">
        <f>O197*H197</f>
        <v>0</v>
      </c>
      <c r="Q197" s="213">
        <v>0</v>
      </c>
      <c r="R197" s="213">
        <f>Q197*H197</f>
        <v>0</v>
      </c>
      <c r="S197" s="213">
        <v>0</v>
      </c>
      <c r="T197" s="214">
        <f>S197*H197</f>
        <v>0</v>
      </c>
      <c r="AR197" s="15" t="s">
        <v>179</v>
      </c>
      <c r="AT197" s="15" t="s">
        <v>284</v>
      </c>
      <c r="AU197" s="15" t="s">
        <v>83</v>
      </c>
      <c r="AY197" s="15" t="s">
        <v>146</v>
      </c>
      <c r="BE197" s="215">
        <f>IF(N197="základní",J197,0)</f>
        <v>0</v>
      </c>
      <c r="BF197" s="215">
        <f>IF(N197="snížená",J197,0)</f>
        <v>0</v>
      </c>
      <c r="BG197" s="215">
        <f>IF(N197="zákl. přenesená",J197,0)</f>
        <v>0</v>
      </c>
      <c r="BH197" s="215">
        <f>IF(N197="sníž. přenesená",J197,0)</f>
        <v>0</v>
      </c>
      <c r="BI197" s="215">
        <f>IF(N197="nulová",J197,0)</f>
        <v>0</v>
      </c>
      <c r="BJ197" s="15" t="s">
        <v>21</v>
      </c>
      <c r="BK197" s="215">
        <f>ROUND(I197*H197,2)</f>
        <v>0</v>
      </c>
      <c r="BL197" s="15" t="s">
        <v>152</v>
      </c>
      <c r="BM197" s="15" t="s">
        <v>624</v>
      </c>
    </row>
    <row r="198" s="1" customFormat="1" ht="16.5" customHeight="1">
      <c r="B198" s="36"/>
      <c r="C198" s="204" t="s">
        <v>625</v>
      </c>
      <c r="D198" s="204" t="s">
        <v>148</v>
      </c>
      <c r="E198" s="205" t="s">
        <v>626</v>
      </c>
      <c r="F198" s="206" t="s">
        <v>627</v>
      </c>
      <c r="G198" s="207" t="s">
        <v>102</v>
      </c>
      <c r="H198" s="208">
        <v>1500</v>
      </c>
      <c r="I198" s="209"/>
      <c r="J198" s="210">
        <f>ROUND(I198*H198,2)</f>
        <v>0</v>
      </c>
      <c r="K198" s="206" t="s">
        <v>151</v>
      </c>
      <c r="L198" s="41"/>
      <c r="M198" s="211" t="s">
        <v>1</v>
      </c>
      <c r="N198" s="212" t="s">
        <v>45</v>
      </c>
      <c r="O198" s="77"/>
      <c r="P198" s="213">
        <f>O198*H198</f>
        <v>0</v>
      </c>
      <c r="Q198" s="213">
        <v>0</v>
      </c>
      <c r="R198" s="213">
        <f>Q198*H198</f>
        <v>0</v>
      </c>
      <c r="S198" s="213">
        <v>0</v>
      </c>
      <c r="T198" s="214">
        <f>S198*H198</f>
        <v>0</v>
      </c>
      <c r="AR198" s="15" t="s">
        <v>152</v>
      </c>
      <c r="AT198" s="15" t="s">
        <v>148</v>
      </c>
      <c r="AU198" s="15" t="s">
        <v>83</v>
      </c>
      <c r="AY198" s="15" t="s">
        <v>146</v>
      </c>
      <c r="BE198" s="215">
        <f>IF(N198="základní",J198,0)</f>
        <v>0</v>
      </c>
      <c r="BF198" s="215">
        <f>IF(N198="snížená",J198,0)</f>
        <v>0</v>
      </c>
      <c r="BG198" s="215">
        <f>IF(N198="zákl. přenesená",J198,0)</f>
        <v>0</v>
      </c>
      <c r="BH198" s="215">
        <f>IF(N198="sníž. přenesená",J198,0)</f>
        <v>0</v>
      </c>
      <c r="BI198" s="215">
        <f>IF(N198="nulová",J198,0)</f>
        <v>0</v>
      </c>
      <c r="BJ198" s="15" t="s">
        <v>21</v>
      </c>
      <c r="BK198" s="215">
        <f>ROUND(I198*H198,2)</f>
        <v>0</v>
      </c>
      <c r="BL198" s="15" t="s">
        <v>152</v>
      </c>
      <c r="BM198" s="15" t="s">
        <v>628</v>
      </c>
    </row>
    <row r="199" s="11" customFormat="1">
      <c r="B199" s="216"/>
      <c r="C199" s="217"/>
      <c r="D199" s="218" t="s">
        <v>154</v>
      </c>
      <c r="E199" s="219" t="s">
        <v>1</v>
      </c>
      <c r="F199" s="220" t="s">
        <v>629</v>
      </c>
      <c r="G199" s="217"/>
      <c r="H199" s="221">
        <v>1500</v>
      </c>
      <c r="I199" s="222"/>
      <c r="J199" s="217"/>
      <c r="K199" s="217"/>
      <c r="L199" s="223"/>
      <c r="M199" s="224"/>
      <c r="N199" s="225"/>
      <c r="O199" s="225"/>
      <c r="P199" s="225"/>
      <c r="Q199" s="225"/>
      <c r="R199" s="225"/>
      <c r="S199" s="225"/>
      <c r="T199" s="226"/>
      <c r="AT199" s="227" t="s">
        <v>154</v>
      </c>
      <c r="AU199" s="227" t="s">
        <v>83</v>
      </c>
      <c r="AV199" s="11" t="s">
        <v>83</v>
      </c>
      <c r="AW199" s="11" t="s">
        <v>36</v>
      </c>
      <c r="AX199" s="11" t="s">
        <v>21</v>
      </c>
      <c r="AY199" s="227" t="s">
        <v>146</v>
      </c>
    </row>
    <row r="200" s="1" customFormat="1" ht="16.5" customHeight="1">
      <c r="B200" s="36"/>
      <c r="C200" s="204" t="s">
        <v>630</v>
      </c>
      <c r="D200" s="204" t="s">
        <v>148</v>
      </c>
      <c r="E200" s="205" t="s">
        <v>387</v>
      </c>
      <c r="F200" s="206" t="s">
        <v>388</v>
      </c>
      <c r="G200" s="207" t="s">
        <v>102</v>
      </c>
      <c r="H200" s="208">
        <v>150</v>
      </c>
      <c r="I200" s="209"/>
      <c r="J200" s="210">
        <f>ROUND(I200*H200,2)</f>
        <v>0</v>
      </c>
      <c r="K200" s="206" t="s">
        <v>151</v>
      </c>
      <c r="L200" s="41"/>
      <c r="M200" s="211" t="s">
        <v>1</v>
      </c>
      <c r="N200" s="212" t="s">
        <v>45</v>
      </c>
      <c r="O200" s="77"/>
      <c r="P200" s="213">
        <f>O200*H200</f>
        <v>0</v>
      </c>
      <c r="Q200" s="213">
        <v>0</v>
      </c>
      <c r="R200" s="213">
        <f>Q200*H200</f>
        <v>0</v>
      </c>
      <c r="S200" s="213">
        <v>0</v>
      </c>
      <c r="T200" s="214">
        <f>S200*H200</f>
        <v>0</v>
      </c>
      <c r="AR200" s="15" t="s">
        <v>152</v>
      </c>
      <c r="AT200" s="15" t="s">
        <v>148</v>
      </c>
      <c r="AU200" s="15" t="s">
        <v>83</v>
      </c>
      <c r="AY200" s="15" t="s">
        <v>146</v>
      </c>
      <c r="BE200" s="215">
        <f>IF(N200="základní",J200,0)</f>
        <v>0</v>
      </c>
      <c r="BF200" s="215">
        <f>IF(N200="snížená",J200,0)</f>
        <v>0</v>
      </c>
      <c r="BG200" s="215">
        <f>IF(N200="zákl. přenesená",J200,0)</f>
        <v>0</v>
      </c>
      <c r="BH200" s="215">
        <f>IF(N200="sníž. přenesená",J200,0)</f>
        <v>0</v>
      </c>
      <c r="BI200" s="215">
        <f>IF(N200="nulová",J200,0)</f>
        <v>0</v>
      </c>
      <c r="BJ200" s="15" t="s">
        <v>21</v>
      </c>
      <c r="BK200" s="215">
        <f>ROUND(I200*H200,2)</f>
        <v>0</v>
      </c>
      <c r="BL200" s="15" t="s">
        <v>152</v>
      </c>
      <c r="BM200" s="15" t="s">
        <v>631</v>
      </c>
    </row>
    <row r="201" s="11" customFormat="1">
      <c r="B201" s="216"/>
      <c r="C201" s="217"/>
      <c r="D201" s="218" t="s">
        <v>154</v>
      </c>
      <c r="E201" s="219" t="s">
        <v>1</v>
      </c>
      <c r="F201" s="220" t="s">
        <v>346</v>
      </c>
      <c r="G201" s="217"/>
      <c r="H201" s="221">
        <v>150</v>
      </c>
      <c r="I201" s="222"/>
      <c r="J201" s="217"/>
      <c r="K201" s="217"/>
      <c r="L201" s="223"/>
      <c r="M201" s="224"/>
      <c r="N201" s="225"/>
      <c r="O201" s="225"/>
      <c r="P201" s="225"/>
      <c r="Q201" s="225"/>
      <c r="R201" s="225"/>
      <c r="S201" s="225"/>
      <c r="T201" s="226"/>
      <c r="AT201" s="227" t="s">
        <v>154</v>
      </c>
      <c r="AU201" s="227" t="s">
        <v>83</v>
      </c>
      <c r="AV201" s="11" t="s">
        <v>83</v>
      </c>
      <c r="AW201" s="11" t="s">
        <v>36</v>
      </c>
      <c r="AX201" s="11" t="s">
        <v>21</v>
      </c>
      <c r="AY201" s="227" t="s">
        <v>146</v>
      </c>
    </row>
    <row r="202" s="1" customFormat="1" ht="16.5" customHeight="1">
      <c r="B202" s="36"/>
      <c r="C202" s="244" t="s">
        <v>632</v>
      </c>
      <c r="D202" s="244" t="s">
        <v>284</v>
      </c>
      <c r="E202" s="245" t="s">
        <v>403</v>
      </c>
      <c r="F202" s="246" t="s">
        <v>404</v>
      </c>
      <c r="G202" s="247" t="s">
        <v>192</v>
      </c>
      <c r="H202" s="248">
        <v>9</v>
      </c>
      <c r="I202" s="249"/>
      <c r="J202" s="250">
        <f>ROUND(I202*H202,2)</f>
        <v>0</v>
      </c>
      <c r="K202" s="246" t="s">
        <v>182</v>
      </c>
      <c r="L202" s="251"/>
      <c r="M202" s="252" t="s">
        <v>1</v>
      </c>
      <c r="N202" s="253" t="s">
        <v>45</v>
      </c>
      <c r="O202" s="77"/>
      <c r="P202" s="213">
        <f>O202*H202</f>
        <v>0</v>
      </c>
      <c r="Q202" s="213">
        <v>0.20999999999999999</v>
      </c>
      <c r="R202" s="213">
        <f>Q202*H202</f>
        <v>1.8899999999999999</v>
      </c>
      <c r="S202" s="213">
        <v>0</v>
      </c>
      <c r="T202" s="214">
        <f>S202*H202</f>
        <v>0</v>
      </c>
      <c r="AR202" s="15" t="s">
        <v>179</v>
      </c>
      <c r="AT202" s="15" t="s">
        <v>284</v>
      </c>
      <c r="AU202" s="15" t="s">
        <v>83</v>
      </c>
      <c r="AY202" s="15" t="s">
        <v>146</v>
      </c>
      <c r="BE202" s="215">
        <f>IF(N202="základní",J202,0)</f>
        <v>0</v>
      </c>
      <c r="BF202" s="215">
        <f>IF(N202="snížená",J202,0)</f>
        <v>0</v>
      </c>
      <c r="BG202" s="215">
        <f>IF(N202="zákl. přenesená",J202,0)</f>
        <v>0</v>
      </c>
      <c r="BH202" s="215">
        <f>IF(N202="sníž. přenesená",J202,0)</f>
        <v>0</v>
      </c>
      <c r="BI202" s="215">
        <f>IF(N202="nulová",J202,0)</f>
        <v>0</v>
      </c>
      <c r="BJ202" s="15" t="s">
        <v>21</v>
      </c>
      <c r="BK202" s="215">
        <f>ROUND(I202*H202,2)</f>
        <v>0</v>
      </c>
      <c r="BL202" s="15" t="s">
        <v>152</v>
      </c>
      <c r="BM202" s="15" t="s">
        <v>633</v>
      </c>
    </row>
    <row r="203" s="11" customFormat="1">
      <c r="B203" s="216"/>
      <c r="C203" s="217"/>
      <c r="D203" s="218" t="s">
        <v>154</v>
      </c>
      <c r="E203" s="219" t="s">
        <v>1</v>
      </c>
      <c r="F203" s="220" t="s">
        <v>634</v>
      </c>
      <c r="G203" s="217"/>
      <c r="H203" s="221">
        <v>9</v>
      </c>
      <c r="I203" s="222"/>
      <c r="J203" s="217"/>
      <c r="K203" s="217"/>
      <c r="L203" s="223"/>
      <c r="M203" s="224"/>
      <c r="N203" s="225"/>
      <c r="O203" s="225"/>
      <c r="P203" s="225"/>
      <c r="Q203" s="225"/>
      <c r="R203" s="225"/>
      <c r="S203" s="225"/>
      <c r="T203" s="226"/>
      <c r="AT203" s="227" t="s">
        <v>154</v>
      </c>
      <c r="AU203" s="227" t="s">
        <v>83</v>
      </c>
      <c r="AV203" s="11" t="s">
        <v>83</v>
      </c>
      <c r="AW203" s="11" t="s">
        <v>36</v>
      </c>
      <c r="AX203" s="11" t="s">
        <v>21</v>
      </c>
      <c r="AY203" s="227" t="s">
        <v>146</v>
      </c>
    </row>
    <row r="204" s="1" customFormat="1" ht="16.5" customHeight="1">
      <c r="B204" s="36"/>
      <c r="C204" s="204" t="s">
        <v>635</v>
      </c>
      <c r="D204" s="204" t="s">
        <v>148</v>
      </c>
      <c r="E204" s="205" t="s">
        <v>440</v>
      </c>
      <c r="F204" s="206" t="s">
        <v>441</v>
      </c>
      <c r="G204" s="207" t="s">
        <v>192</v>
      </c>
      <c r="H204" s="208">
        <v>0.014999999999999999</v>
      </c>
      <c r="I204" s="209"/>
      <c r="J204" s="210">
        <f>ROUND(I204*H204,2)</f>
        <v>0</v>
      </c>
      <c r="K204" s="206" t="s">
        <v>182</v>
      </c>
      <c r="L204" s="41"/>
      <c r="M204" s="211" t="s">
        <v>1</v>
      </c>
      <c r="N204" s="212" t="s">
        <v>45</v>
      </c>
      <c r="O204" s="77"/>
      <c r="P204" s="213">
        <f>O204*H204</f>
        <v>0</v>
      </c>
      <c r="Q204" s="213">
        <v>0</v>
      </c>
      <c r="R204" s="213">
        <f>Q204*H204</f>
        <v>0</v>
      </c>
      <c r="S204" s="213">
        <v>0</v>
      </c>
      <c r="T204" s="214">
        <f>S204*H204</f>
        <v>0</v>
      </c>
      <c r="AR204" s="15" t="s">
        <v>152</v>
      </c>
      <c r="AT204" s="15" t="s">
        <v>148</v>
      </c>
      <c r="AU204" s="15" t="s">
        <v>83</v>
      </c>
      <c r="AY204" s="15" t="s">
        <v>146</v>
      </c>
      <c r="BE204" s="215">
        <f>IF(N204="základní",J204,0)</f>
        <v>0</v>
      </c>
      <c r="BF204" s="215">
        <f>IF(N204="snížená",J204,0)</f>
        <v>0</v>
      </c>
      <c r="BG204" s="215">
        <f>IF(N204="zákl. přenesená",J204,0)</f>
        <v>0</v>
      </c>
      <c r="BH204" s="215">
        <f>IF(N204="sníž. přenesená",J204,0)</f>
        <v>0</v>
      </c>
      <c r="BI204" s="215">
        <f>IF(N204="nulová",J204,0)</f>
        <v>0</v>
      </c>
      <c r="BJ204" s="15" t="s">
        <v>21</v>
      </c>
      <c r="BK204" s="215">
        <f>ROUND(I204*H204,2)</f>
        <v>0</v>
      </c>
      <c r="BL204" s="15" t="s">
        <v>152</v>
      </c>
      <c r="BM204" s="15" t="s">
        <v>636</v>
      </c>
    </row>
    <row r="205" s="11" customFormat="1">
      <c r="B205" s="216"/>
      <c r="C205" s="217"/>
      <c r="D205" s="218" t="s">
        <v>154</v>
      </c>
      <c r="E205" s="217"/>
      <c r="F205" s="220" t="s">
        <v>637</v>
      </c>
      <c r="G205" s="217"/>
      <c r="H205" s="221">
        <v>0.014999999999999999</v>
      </c>
      <c r="I205" s="222"/>
      <c r="J205" s="217"/>
      <c r="K205" s="217"/>
      <c r="L205" s="223"/>
      <c r="M205" s="224"/>
      <c r="N205" s="225"/>
      <c r="O205" s="225"/>
      <c r="P205" s="225"/>
      <c r="Q205" s="225"/>
      <c r="R205" s="225"/>
      <c r="S205" s="225"/>
      <c r="T205" s="226"/>
      <c r="AT205" s="227" t="s">
        <v>154</v>
      </c>
      <c r="AU205" s="227" t="s">
        <v>83</v>
      </c>
      <c r="AV205" s="11" t="s">
        <v>83</v>
      </c>
      <c r="AW205" s="11" t="s">
        <v>4</v>
      </c>
      <c r="AX205" s="11" t="s">
        <v>21</v>
      </c>
      <c r="AY205" s="227" t="s">
        <v>146</v>
      </c>
    </row>
    <row r="206" s="1" customFormat="1" ht="16.5" customHeight="1">
      <c r="B206" s="36"/>
      <c r="C206" s="244" t="s">
        <v>638</v>
      </c>
      <c r="D206" s="244" t="s">
        <v>284</v>
      </c>
      <c r="E206" s="245" t="s">
        <v>445</v>
      </c>
      <c r="F206" s="246" t="s">
        <v>446</v>
      </c>
      <c r="G206" s="247" t="s">
        <v>447</v>
      </c>
      <c r="H206" s="248">
        <v>15</v>
      </c>
      <c r="I206" s="249"/>
      <c r="J206" s="250">
        <f>ROUND(I206*H206,2)</f>
        <v>0</v>
      </c>
      <c r="K206" s="246" t="s">
        <v>182</v>
      </c>
      <c r="L206" s="251"/>
      <c r="M206" s="252" t="s">
        <v>1</v>
      </c>
      <c r="N206" s="253" t="s">
        <v>45</v>
      </c>
      <c r="O206" s="77"/>
      <c r="P206" s="213">
        <f>O206*H206</f>
        <v>0</v>
      </c>
      <c r="Q206" s="213">
        <v>0.001</v>
      </c>
      <c r="R206" s="213">
        <f>Q206*H206</f>
        <v>0.014999999999999999</v>
      </c>
      <c r="S206" s="213">
        <v>0</v>
      </c>
      <c r="T206" s="214">
        <f>S206*H206</f>
        <v>0</v>
      </c>
      <c r="AR206" s="15" t="s">
        <v>179</v>
      </c>
      <c r="AT206" s="15" t="s">
        <v>284</v>
      </c>
      <c r="AU206" s="15" t="s">
        <v>83</v>
      </c>
      <c r="AY206" s="15" t="s">
        <v>146</v>
      </c>
      <c r="BE206" s="215">
        <f>IF(N206="základní",J206,0)</f>
        <v>0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15" t="s">
        <v>21</v>
      </c>
      <c r="BK206" s="215">
        <f>ROUND(I206*H206,2)</f>
        <v>0</v>
      </c>
      <c r="BL206" s="15" t="s">
        <v>152</v>
      </c>
      <c r="BM206" s="15" t="s">
        <v>639</v>
      </c>
    </row>
    <row r="207" s="11" customFormat="1">
      <c r="B207" s="216"/>
      <c r="C207" s="217"/>
      <c r="D207" s="218" t="s">
        <v>154</v>
      </c>
      <c r="E207" s="219" t="s">
        <v>1</v>
      </c>
      <c r="F207" s="220" t="s">
        <v>450</v>
      </c>
      <c r="G207" s="217"/>
      <c r="H207" s="221">
        <v>15</v>
      </c>
      <c r="I207" s="222"/>
      <c r="J207" s="217"/>
      <c r="K207" s="217"/>
      <c r="L207" s="223"/>
      <c r="M207" s="224"/>
      <c r="N207" s="225"/>
      <c r="O207" s="225"/>
      <c r="P207" s="225"/>
      <c r="Q207" s="225"/>
      <c r="R207" s="225"/>
      <c r="S207" s="225"/>
      <c r="T207" s="226"/>
      <c r="AT207" s="227" t="s">
        <v>154</v>
      </c>
      <c r="AU207" s="227" t="s">
        <v>83</v>
      </c>
      <c r="AV207" s="11" t="s">
        <v>83</v>
      </c>
      <c r="AW207" s="11" t="s">
        <v>36</v>
      </c>
      <c r="AX207" s="11" t="s">
        <v>21</v>
      </c>
      <c r="AY207" s="227" t="s">
        <v>146</v>
      </c>
    </row>
    <row r="208" s="1" customFormat="1" ht="16.5" customHeight="1">
      <c r="B208" s="36"/>
      <c r="C208" s="204" t="s">
        <v>640</v>
      </c>
      <c r="D208" s="204" t="s">
        <v>148</v>
      </c>
      <c r="E208" s="205" t="s">
        <v>406</v>
      </c>
      <c r="F208" s="206" t="s">
        <v>407</v>
      </c>
      <c r="G208" s="207" t="s">
        <v>102</v>
      </c>
      <c r="H208" s="208">
        <v>150</v>
      </c>
      <c r="I208" s="209"/>
      <c r="J208" s="210">
        <f>ROUND(I208*H208,2)</f>
        <v>0</v>
      </c>
      <c r="K208" s="206" t="s">
        <v>151</v>
      </c>
      <c r="L208" s="41"/>
      <c r="M208" s="211" t="s">
        <v>1</v>
      </c>
      <c r="N208" s="212" t="s">
        <v>45</v>
      </c>
      <c r="O208" s="77"/>
      <c r="P208" s="213">
        <f>O208*H208</f>
        <v>0</v>
      </c>
      <c r="Q208" s="213">
        <v>0</v>
      </c>
      <c r="R208" s="213">
        <f>Q208*H208</f>
        <v>0</v>
      </c>
      <c r="S208" s="213">
        <v>0</v>
      </c>
      <c r="T208" s="214">
        <f>S208*H208</f>
        <v>0</v>
      </c>
      <c r="AR208" s="15" t="s">
        <v>152</v>
      </c>
      <c r="AT208" s="15" t="s">
        <v>148</v>
      </c>
      <c r="AU208" s="15" t="s">
        <v>83</v>
      </c>
      <c r="AY208" s="15" t="s">
        <v>146</v>
      </c>
      <c r="BE208" s="215">
        <f>IF(N208="základní",J208,0)</f>
        <v>0</v>
      </c>
      <c r="BF208" s="215">
        <f>IF(N208="snížená",J208,0)</f>
        <v>0</v>
      </c>
      <c r="BG208" s="215">
        <f>IF(N208="zákl. přenesená",J208,0)</f>
        <v>0</v>
      </c>
      <c r="BH208" s="215">
        <f>IF(N208="sníž. přenesená",J208,0)</f>
        <v>0</v>
      </c>
      <c r="BI208" s="215">
        <f>IF(N208="nulová",J208,0)</f>
        <v>0</v>
      </c>
      <c r="BJ208" s="15" t="s">
        <v>21</v>
      </c>
      <c r="BK208" s="215">
        <f>ROUND(I208*H208,2)</f>
        <v>0</v>
      </c>
      <c r="BL208" s="15" t="s">
        <v>152</v>
      </c>
      <c r="BM208" s="15" t="s">
        <v>641</v>
      </c>
    </row>
    <row r="209" s="11" customFormat="1">
      <c r="B209" s="216"/>
      <c r="C209" s="217"/>
      <c r="D209" s="218" t="s">
        <v>154</v>
      </c>
      <c r="E209" s="219" t="s">
        <v>1</v>
      </c>
      <c r="F209" s="220" t="s">
        <v>346</v>
      </c>
      <c r="G209" s="217"/>
      <c r="H209" s="221">
        <v>150</v>
      </c>
      <c r="I209" s="222"/>
      <c r="J209" s="217"/>
      <c r="K209" s="217"/>
      <c r="L209" s="223"/>
      <c r="M209" s="224"/>
      <c r="N209" s="225"/>
      <c r="O209" s="225"/>
      <c r="P209" s="225"/>
      <c r="Q209" s="225"/>
      <c r="R209" s="225"/>
      <c r="S209" s="225"/>
      <c r="T209" s="226"/>
      <c r="AT209" s="227" t="s">
        <v>154</v>
      </c>
      <c r="AU209" s="227" t="s">
        <v>83</v>
      </c>
      <c r="AV209" s="11" t="s">
        <v>83</v>
      </c>
      <c r="AW209" s="11" t="s">
        <v>36</v>
      </c>
      <c r="AX209" s="11" t="s">
        <v>21</v>
      </c>
      <c r="AY209" s="227" t="s">
        <v>146</v>
      </c>
    </row>
    <row r="210" s="1" customFormat="1" ht="16.5" customHeight="1">
      <c r="B210" s="36"/>
      <c r="C210" s="204" t="s">
        <v>642</v>
      </c>
      <c r="D210" s="204" t="s">
        <v>148</v>
      </c>
      <c r="E210" s="205" t="s">
        <v>643</v>
      </c>
      <c r="F210" s="206" t="s">
        <v>644</v>
      </c>
      <c r="G210" s="207" t="s">
        <v>102</v>
      </c>
      <c r="H210" s="208">
        <v>5250</v>
      </c>
      <c r="I210" s="209"/>
      <c r="J210" s="210">
        <f>ROUND(I210*H210,2)</f>
        <v>0</v>
      </c>
      <c r="K210" s="206" t="s">
        <v>151</v>
      </c>
      <c r="L210" s="41"/>
      <c r="M210" s="211" t="s">
        <v>1</v>
      </c>
      <c r="N210" s="212" t="s">
        <v>45</v>
      </c>
      <c r="O210" s="77"/>
      <c r="P210" s="213">
        <f>O210*H210</f>
        <v>0</v>
      </c>
      <c r="Q210" s="213">
        <v>0</v>
      </c>
      <c r="R210" s="213">
        <f>Q210*H210</f>
        <v>0</v>
      </c>
      <c r="S210" s="213">
        <v>0</v>
      </c>
      <c r="T210" s="214">
        <f>S210*H210</f>
        <v>0</v>
      </c>
      <c r="AR210" s="15" t="s">
        <v>152</v>
      </c>
      <c r="AT210" s="15" t="s">
        <v>148</v>
      </c>
      <c r="AU210" s="15" t="s">
        <v>83</v>
      </c>
      <c r="AY210" s="15" t="s">
        <v>146</v>
      </c>
      <c r="BE210" s="215">
        <f>IF(N210="základní",J210,0)</f>
        <v>0</v>
      </c>
      <c r="BF210" s="215">
        <f>IF(N210="snížená",J210,0)</f>
        <v>0</v>
      </c>
      <c r="BG210" s="215">
        <f>IF(N210="zákl. přenesená",J210,0)</f>
        <v>0</v>
      </c>
      <c r="BH210" s="215">
        <f>IF(N210="sníž. přenesená",J210,0)</f>
        <v>0</v>
      </c>
      <c r="BI210" s="215">
        <f>IF(N210="nulová",J210,0)</f>
        <v>0</v>
      </c>
      <c r="BJ210" s="15" t="s">
        <v>21</v>
      </c>
      <c r="BK210" s="215">
        <f>ROUND(I210*H210,2)</f>
        <v>0</v>
      </c>
      <c r="BL210" s="15" t="s">
        <v>152</v>
      </c>
      <c r="BM210" s="15" t="s">
        <v>645</v>
      </c>
    </row>
    <row r="211" s="11" customFormat="1">
      <c r="B211" s="216"/>
      <c r="C211" s="217"/>
      <c r="D211" s="218" t="s">
        <v>154</v>
      </c>
      <c r="E211" s="219" t="s">
        <v>646</v>
      </c>
      <c r="F211" s="220" t="s">
        <v>647</v>
      </c>
      <c r="G211" s="217"/>
      <c r="H211" s="221">
        <v>5250</v>
      </c>
      <c r="I211" s="222"/>
      <c r="J211" s="217"/>
      <c r="K211" s="217"/>
      <c r="L211" s="223"/>
      <c r="M211" s="224"/>
      <c r="N211" s="225"/>
      <c r="O211" s="225"/>
      <c r="P211" s="225"/>
      <c r="Q211" s="225"/>
      <c r="R211" s="225"/>
      <c r="S211" s="225"/>
      <c r="T211" s="226"/>
      <c r="AT211" s="227" t="s">
        <v>154</v>
      </c>
      <c r="AU211" s="227" t="s">
        <v>83</v>
      </c>
      <c r="AV211" s="11" t="s">
        <v>83</v>
      </c>
      <c r="AW211" s="11" t="s">
        <v>36</v>
      </c>
      <c r="AX211" s="11" t="s">
        <v>21</v>
      </c>
      <c r="AY211" s="227" t="s">
        <v>146</v>
      </c>
    </row>
    <row r="212" s="1" customFormat="1" ht="16.5" customHeight="1">
      <c r="B212" s="36"/>
      <c r="C212" s="204" t="s">
        <v>648</v>
      </c>
      <c r="D212" s="204" t="s">
        <v>148</v>
      </c>
      <c r="E212" s="205" t="s">
        <v>180</v>
      </c>
      <c r="F212" s="206" t="s">
        <v>649</v>
      </c>
      <c r="G212" s="207" t="s">
        <v>98</v>
      </c>
      <c r="H212" s="208">
        <v>510</v>
      </c>
      <c r="I212" s="209"/>
      <c r="J212" s="210">
        <f>ROUND(I212*H212,2)</f>
        <v>0</v>
      </c>
      <c r="K212" s="206" t="s">
        <v>182</v>
      </c>
      <c r="L212" s="41"/>
      <c r="M212" s="211" t="s">
        <v>1</v>
      </c>
      <c r="N212" s="212" t="s">
        <v>45</v>
      </c>
      <c r="O212" s="77"/>
      <c r="P212" s="213">
        <f>O212*H212</f>
        <v>0</v>
      </c>
      <c r="Q212" s="213">
        <v>0</v>
      </c>
      <c r="R212" s="213">
        <f>Q212*H212</f>
        <v>0</v>
      </c>
      <c r="S212" s="213">
        <v>0</v>
      </c>
      <c r="T212" s="214">
        <f>S212*H212</f>
        <v>0</v>
      </c>
      <c r="AR212" s="15" t="s">
        <v>152</v>
      </c>
      <c r="AT212" s="15" t="s">
        <v>148</v>
      </c>
      <c r="AU212" s="15" t="s">
        <v>83</v>
      </c>
      <c r="AY212" s="15" t="s">
        <v>146</v>
      </c>
      <c r="BE212" s="215">
        <f>IF(N212="základní",J212,0)</f>
        <v>0</v>
      </c>
      <c r="BF212" s="215">
        <f>IF(N212="snížená",J212,0)</f>
        <v>0</v>
      </c>
      <c r="BG212" s="215">
        <f>IF(N212="zákl. přenesená",J212,0)</f>
        <v>0</v>
      </c>
      <c r="BH212" s="215">
        <f>IF(N212="sníž. přenesená",J212,0)</f>
        <v>0</v>
      </c>
      <c r="BI212" s="215">
        <f>IF(N212="nulová",J212,0)</f>
        <v>0</v>
      </c>
      <c r="BJ212" s="15" t="s">
        <v>21</v>
      </c>
      <c r="BK212" s="215">
        <f>ROUND(I212*H212,2)</f>
        <v>0</v>
      </c>
      <c r="BL212" s="15" t="s">
        <v>152</v>
      </c>
      <c r="BM212" s="15" t="s">
        <v>650</v>
      </c>
    </row>
    <row r="213" s="11" customFormat="1">
      <c r="B213" s="216"/>
      <c r="C213" s="217"/>
      <c r="D213" s="218" t="s">
        <v>154</v>
      </c>
      <c r="E213" s="219" t="s">
        <v>1</v>
      </c>
      <c r="F213" s="220" t="s">
        <v>651</v>
      </c>
      <c r="G213" s="217"/>
      <c r="H213" s="221">
        <v>210</v>
      </c>
      <c r="I213" s="222"/>
      <c r="J213" s="217"/>
      <c r="K213" s="217"/>
      <c r="L213" s="223"/>
      <c r="M213" s="224"/>
      <c r="N213" s="225"/>
      <c r="O213" s="225"/>
      <c r="P213" s="225"/>
      <c r="Q213" s="225"/>
      <c r="R213" s="225"/>
      <c r="S213" s="225"/>
      <c r="T213" s="226"/>
      <c r="AT213" s="227" t="s">
        <v>154</v>
      </c>
      <c r="AU213" s="227" t="s">
        <v>83</v>
      </c>
      <c r="AV213" s="11" t="s">
        <v>83</v>
      </c>
      <c r="AW213" s="11" t="s">
        <v>36</v>
      </c>
      <c r="AX213" s="11" t="s">
        <v>74</v>
      </c>
      <c r="AY213" s="227" t="s">
        <v>146</v>
      </c>
    </row>
    <row r="214" s="11" customFormat="1">
      <c r="B214" s="216"/>
      <c r="C214" s="217"/>
      <c r="D214" s="218" t="s">
        <v>154</v>
      </c>
      <c r="E214" s="219" t="s">
        <v>1</v>
      </c>
      <c r="F214" s="220" t="s">
        <v>652</v>
      </c>
      <c r="G214" s="217"/>
      <c r="H214" s="221">
        <v>300</v>
      </c>
      <c r="I214" s="222"/>
      <c r="J214" s="217"/>
      <c r="K214" s="217"/>
      <c r="L214" s="223"/>
      <c r="M214" s="224"/>
      <c r="N214" s="225"/>
      <c r="O214" s="225"/>
      <c r="P214" s="225"/>
      <c r="Q214" s="225"/>
      <c r="R214" s="225"/>
      <c r="S214" s="225"/>
      <c r="T214" s="226"/>
      <c r="AT214" s="227" t="s">
        <v>154</v>
      </c>
      <c r="AU214" s="227" t="s">
        <v>83</v>
      </c>
      <c r="AV214" s="11" t="s">
        <v>83</v>
      </c>
      <c r="AW214" s="11" t="s">
        <v>36</v>
      </c>
      <c r="AX214" s="11" t="s">
        <v>74</v>
      </c>
      <c r="AY214" s="227" t="s">
        <v>146</v>
      </c>
    </row>
    <row r="215" s="12" customFormat="1">
      <c r="B215" s="228"/>
      <c r="C215" s="229"/>
      <c r="D215" s="218" t="s">
        <v>154</v>
      </c>
      <c r="E215" s="230" t="s">
        <v>653</v>
      </c>
      <c r="F215" s="231" t="s">
        <v>188</v>
      </c>
      <c r="G215" s="229"/>
      <c r="H215" s="232">
        <v>510</v>
      </c>
      <c r="I215" s="233"/>
      <c r="J215" s="229"/>
      <c r="K215" s="229"/>
      <c r="L215" s="234"/>
      <c r="M215" s="235"/>
      <c r="N215" s="236"/>
      <c r="O215" s="236"/>
      <c r="P215" s="236"/>
      <c r="Q215" s="236"/>
      <c r="R215" s="236"/>
      <c r="S215" s="236"/>
      <c r="T215" s="237"/>
      <c r="AT215" s="238" t="s">
        <v>154</v>
      </c>
      <c r="AU215" s="238" t="s">
        <v>83</v>
      </c>
      <c r="AV215" s="12" t="s">
        <v>152</v>
      </c>
      <c r="AW215" s="12" t="s">
        <v>36</v>
      </c>
      <c r="AX215" s="12" t="s">
        <v>21</v>
      </c>
      <c r="AY215" s="238" t="s">
        <v>146</v>
      </c>
    </row>
    <row r="216" s="1" customFormat="1" ht="16.5" customHeight="1">
      <c r="B216" s="36"/>
      <c r="C216" s="204" t="s">
        <v>654</v>
      </c>
      <c r="D216" s="204" t="s">
        <v>148</v>
      </c>
      <c r="E216" s="205" t="s">
        <v>655</v>
      </c>
      <c r="F216" s="206" t="s">
        <v>656</v>
      </c>
      <c r="G216" s="207" t="s">
        <v>192</v>
      </c>
      <c r="H216" s="208">
        <v>71.400000000000006</v>
      </c>
      <c r="I216" s="209"/>
      <c r="J216" s="210">
        <f>ROUND(I216*H216,2)</f>
        <v>0</v>
      </c>
      <c r="K216" s="206" t="s">
        <v>151</v>
      </c>
      <c r="L216" s="41"/>
      <c r="M216" s="211" t="s">
        <v>1</v>
      </c>
      <c r="N216" s="212" t="s">
        <v>45</v>
      </c>
      <c r="O216" s="77"/>
      <c r="P216" s="213">
        <f>O216*H216</f>
        <v>0</v>
      </c>
      <c r="Q216" s="213">
        <v>0</v>
      </c>
      <c r="R216" s="213">
        <f>Q216*H216</f>
        <v>0</v>
      </c>
      <c r="S216" s="213">
        <v>0</v>
      </c>
      <c r="T216" s="214">
        <f>S216*H216</f>
        <v>0</v>
      </c>
      <c r="AR216" s="15" t="s">
        <v>152</v>
      </c>
      <c r="AT216" s="15" t="s">
        <v>148</v>
      </c>
      <c r="AU216" s="15" t="s">
        <v>83</v>
      </c>
      <c r="AY216" s="15" t="s">
        <v>146</v>
      </c>
      <c r="BE216" s="215">
        <f>IF(N216="základní",J216,0)</f>
        <v>0</v>
      </c>
      <c r="BF216" s="215">
        <f>IF(N216="snížená",J216,0)</f>
        <v>0</v>
      </c>
      <c r="BG216" s="215">
        <f>IF(N216="zákl. přenesená",J216,0)</f>
        <v>0</v>
      </c>
      <c r="BH216" s="215">
        <f>IF(N216="sníž. přenesená",J216,0)</f>
        <v>0</v>
      </c>
      <c r="BI216" s="215">
        <f>IF(N216="nulová",J216,0)</f>
        <v>0</v>
      </c>
      <c r="BJ216" s="15" t="s">
        <v>21</v>
      </c>
      <c r="BK216" s="215">
        <f>ROUND(I216*H216,2)</f>
        <v>0</v>
      </c>
      <c r="BL216" s="15" t="s">
        <v>152</v>
      </c>
      <c r="BM216" s="15" t="s">
        <v>657</v>
      </c>
    </row>
    <row r="217" s="11" customFormat="1">
      <c r="B217" s="216"/>
      <c r="C217" s="217"/>
      <c r="D217" s="218" t="s">
        <v>154</v>
      </c>
      <c r="E217" s="219" t="s">
        <v>1</v>
      </c>
      <c r="F217" s="220" t="s">
        <v>658</v>
      </c>
      <c r="G217" s="217"/>
      <c r="H217" s="221">
        <v>71.400000000000006</v>
      </c>
      <c r="I217" s="222"/>
      <c r="J217" s="217"/>
      <c r="K217" s="217"/>
      <c r="L217" s="223"/>
      <c r="M217" s="267"/>
      <c r="N217" s="268"/>
      <c r="O217" s="268"/>
      <c r="P217" s="268"/>
      <c r="Q217" s="268"/>
      <c r="R217" s="268"/>
      <c r="S217" s="268"/>
      <c r="T217" s="269"/>
      <c r="AT217" s="227" t="s">
        <v>154</v>
      </c>
      <c r="AU217" s="227" t="s">
        <v>83</v>
      </c>
      <c r="AV217" s="11" t="s">
        <v>83</v>
      </c>
      <c r="AW217" s="11" t="s">
        <v>36</v>
      </c>
      <c r="AX217" s="11" t="s">
        <v>21</v>
      </c>
      <c r="AY217" s="227" t="s">
        <v>146</v>
      </c>
    </row>
    <row r="218" s="1" customFormat="1" ht="6.96" customHeight="1">
      <c r="B218" s="55"/>
      <c r="C218" s="56"/>
      <c r="D218" s="56"/>
      <c r="E218" s="56"/>
      <c r="F218" s="56"/>
      <c r="G218" s="56"/>
      <c r="H218" s="56"/>
      <c r="I218" s="154"/>
      <c r="J218" s="56"/>
      <c r="K218" s="56"/>
      <c r="L218" s="41"/>
    </row>
  </sheetData>
  <sheetProtection sheet="1" autoFilter="0" formatColumns="0" formatRows="0" objects="1" scenarios="1" spinCount="100000" saltValue="xzQUjhwNYAUIzzPMAZ/wErXdhm8iFYTpMJcIxRBPP/4YBvARX1oeW2KwHUioKK/a0cWUuGQ17MzzAxYdUOcp7A==" hashValue="ycS2em/vG/k72lYt2aiIKpZz/4u+BvXd+Iq+9y/AbPXdVD4dyzxLsIVZqg265zZbk4sD9ABp8gSxUdM2WL0NyA==" algorithmName="SHA-512" password="CC35"/>
  <autoFilter ref="C89:K217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95</v>
      </c>
    </row>
    <row r="3" ht="6.96" customHeight="1">
      <c r="B3" s="124"/>
      <c r="C3" s="125"/>
      <c r="D3" s="125"/>
      <c r="E3" s="125"/>
      <c r="F3" s="125"/>
      <c r="G3" s="125"/>
      <c r="H3" s="125"/>
      <c r="I3" s="126"/>
      <c r="J3" s="125"/>
      <c r="K3" s="125"/>
      <c r="L3" s="18"/>
      <c r="AT3" s="15" t="s">
        <v>83</v>
      </c>
    </row>
    <row r="4" ht="24.96" customHeight="1">
      <c r="B4" s="18"/>
      <c r="D4" s="127" t="s">
        <v>104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8" t="s">
        <v>16</v>
      </c>
      <c r="L6" s="18"/>
    </row>
    <row r="7" ht="16.5" customHeight="1">
      <c r="B7" s="18"/>
      <c r="E7" s="129" t="str">
        <f>'Rekapitulace stavby'!K6</f>
        <v>Obnova parku Lipovka v horní části náměstí u zámeckého areálu</v>
      </c>
      <c r="F7" s="128"/>
      <c r="G7" s="128"/>
      <c r="H7" s="128"/>
      <c r="L7" s="18"/>
    </row>
    <row r="8" s="1" customFormat="1" ht="12" customHeight="1">
      <c r="B8" s="41"/>
      <c r="D8" s="128" t="s">
        <v>117</v>
      </c>
      <c r="I8" s="130"/>
      <c r="L8" s="41"/>
    </row>
    <row r="9" s="1" customFormat="1" ht="36.96" customHeight="1">
      <c r="B9" s="41"/>
      <c r="E9" s="131" t="s">
        <v>659</v>
      </c>
      <c r="F9" s="1"/>
      <c r="G9" s="1"/>
      <c r="H9" s="1"/>
      <c r="I9" s="130"/>
      <c r="L9" s="41"/>
    </row>
    <row r="10" s="1" customFormat="1">
      <c r="B10" s="41"/>
      <c r="I10" s="130"/>
      <c r="L10" s="41"/>
    </row>
    <row r="11" s="1" customFormat="1" ht="12" customHeight="1">
      <c r="B11" s="41"/>
      <c r="D11" s="128" t="s">
        <v>19</v>
      </c>
      <c r="F11" s="15" t="s">
        <v>1</v>
      </c>
      <c r="I11" s="132" t="s">
        <v>20</v>
      </c>
      <c r="J11" s="15" t="s">
        <v>1</v>
      </c>
      <c r="L11" s="41"/>
    </row>
    <row r="12" s="1" customFormat="1" ht="12" customHeight="1">
      <c r="B12" s="41"/>
      <c r="D12" s="128" t="s">
        <v>22</v>
      </c>
      <c r="F12" s="15" t="s">
        <v>23</v>
      </c>
      <c r="I12" s="132" t="s">
        <v>24</v>
      </c>
      <c r="J12" s="133" t="str">
        <f>'Rekapitulace stavby'!AN8</f>
        <v>8. 12. 2016</v>
      </c>
      <c r="L12" s="41"/>
    </row>
    <row r="13" s="1" customFormat="1" ht="10.8" customHeight="1">
      <c r="B13" s="41"/>
      <c r="I13" s="130"/>
      <c r="L13" s="41"/>
    </row>
    <row r="14" s="1" customFormat="1" ht="12" customHeight="1">
      <c r="B14" s="41"/>
      <c r="D14" s="128" t="s">
        <v>28</v>
      </c>
      <c r="I14" s="132" t="s">
        <v>29</v>
      </c>
      <c r="J14" s="15" t="s">
        <v>1</v>
      </c>
      <c r="L14" s="41"/>
    </row>
    <row r="15" s="1" customFormat="1" ht="18" customHeight="1">
      <c r="B15" s="41"/>
      <c r="E15" s="15" t="s">
        <v>30</v>
      </c>
      <c r="I15" s="132" t="s">
        <v>31</v>
      </c>
      <c r="J15" s="15" t="s">
        <v>1</v>
      </c>
      <c r="L15" s="41"/>
    </row>
    <row r="16" s="1" customFormat="1" ht="6.96" customHeight="1">
      <c r="B16" s="41"/>
      <c r="I16" s="130"/>
      <c r="L16" s="41"/>
    </row>
    <row r="17" s="1" customFormat="1" ht="12" customHeight="1">
      <c r="B17" s="41"/>
      <c r="D17" s="128" t="s">
        <v>32</v>
      </c>
      <c r="I17" s="132" t="s">
        <v>29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2" t="s">
        <v>31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30"/>
      <c r="L19" s="41"/>
    </row>
    <row r="20" s="1" customFormat="1" ht="12" customHeight="1">
      <c r="B20" s="41"/>
      <c r="D20" s="128" t="s">
        <v>34</v>
      </c>
      <c r="I20" s="132" t="s">
        <v>29</v>
      </c>
      <c r="J20" s="15" t="s">
        <v>1</v>
      </c>
      <c r="L20" s="41"/>
    </row>
    <row r="21" s="1" customFormat="1" ht="18" customHeight="1">
      <c r="B21" s="41"/>
      <c r="E21" s="15" t="s">
        <v>35</v>
      </c>
      <c r="I21" s="132" t="s">
        <v>31</v>
      </c>
      <c r="J21" s="15" t="s">
        <v>1</v>
      </c>
      <c r="L21" s="41"/>
    </row>
    <row r="22" s="1" customFormat="1" ht="6.96" customHeight="1">
      <c r="B22" s="41"/>
      <c r="I22" s="130"/>
      <c r="L22" s="41"/>
    </row>
    <row r="23" s="1" customFormat="1" ht="12" customHeight="1">
      <c r="B23" s="41"/>
      <c r="D23" s="128" t="s">
        <v>37</v>
      </c>
      <c r="I23" s="132" t="s">
        <v>29</v>
      </c>
      <c r="J23" s="15" t="s">
        <v>1</v>
      </c>
      <c r="L23" s="41"/>
    </row>
    <row r="24" s="1" customFormat="1" ht="18" customHeight="1">
      <c r="B24" s="41"/>
      <c r="E24" s="15" t="s">
        <v>38</v>
      </c>
      <c r="I24" s="132" t="s">
        <v>31</v>
      </c>
      <c r="J24" s="15" t="s">
        <v>1</v>
      </c>
      <c r="L24" s="41"/>
    </row>
    <row r="25" s="1" customFormat="1" ht="6.96" customHeight="1">
      <c r="B25" s="41"/>
      <c r="I25" s="130"/>
      <c r="L25" s="41"/>
    </row>
    <row r="26" s="1" customFormat="1" ht="12" customHeight="1">
      <c r="B26" s="41"/>
      <c r="D26" s="128" t="s">
        <v>39</v>
      </c>
      <c r="I26" s="130"/>
      <c r="L26" s="41"/>
    </row>
    <row r="27" s="6" customFormat="1" ht="16.5" customHeight="1">
      <c r="B27" s="134"/>
      <c r="E27" s="135" t="s">
        <v>1</v>
      </c>
      <c r="F27" s="135"/>
      <c r="G27" s="135"/>
      <c r="H27" s="135"/>
      <c r="I27" s="136"/>
      <c r="L27" s="134"/>
    </row>
    <row r="28" s="1" customFormat="1" ht="6.96" customHeight="1">
      <c r="B28" s="41"/>
      <c r="I28" s="130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7"/>
      <c r="J29" s="69"/>
      <c r="K29" s="69"/>
      <c r="L29" s="41"/>
    </row>
    <row r="30" s="1" customFormat="1" ht="25.44" customHeight="1">
      <c r="B30" s="41"/>
      <c r="D30" s="138" t="s">
        <v>40</v>
      </c>
      <c r="I30" s="130"/>
      <c r="J30" s="139">
        <f>ROUND(J81,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7"/>
      <c r="J31" s="69"/>
      <c r="K31" s="69"/>
      <c r="L31" s="41"/>
    </row>
    <row r="32" s="1" customFormat="1" ht="14.4" customHeight="1">
      <c r="B32" s="41"/>
      <c r="F32" s="140" t="s">
        <v>42</v>
      </c>
      <c r="I32" s="141" t="s">
        <v>41</v>
      </c>
      <c r="J32" s="140" t="s">
        <v>43</v>
      </c>
      <c r="L32" s="41"/>
    </row>
    <row r="33" s="1" customFormat="1" ht="14.4" customHeight="1">
      <c r="B33" s="41"/>
      <c r="D33" s="128" t="s">
        <v>44</v>
      </c>
      <c r="E33" s="128" t="s">
        <v>45</v>
      </c>
      <c r="F33" s="142">
        <f>ROUND((SUM(BE81:BE85)),  2)</f>
        <v>0</v>
      </c>
      <c r="I33" s="143">
        <v>0.20999999999999999</v>
      </c>
      <c r="J33" s="142">
        <f>ROUND(((SUM(BE81:BE85))*I33),  2)</f>
        <v>0</v>
      </c>
      <c r="L33" s="41"/>
    </row>
    <row r="34" s="1" customFormat="1" ht="14.4" customHeight="1">
      <c r="B34" s="41"/>
      <c r="E34" s="128" t="s">
        <v>46</v>
      </c>
      <c r="F34" s="142">
        <f>ROUND((SUM(BF81:BF85)),  2)</f>
        <v>0</v>
      </c>
      <c r="I34" s="143">
        <v>0.14999999999999999</v>
      </c>
      <c r="J34" s="142">
        <f>ROUND(((SUM(BF81:BF85))*I34),  2)</f>
        <v>0</v>
      </c>
      <c r="L34" s="41"/>
    </row>
    <row r="35" hidden="1" s="1" customFormat="1" ht="14.4" customHeight="1">
      <c r="B35" s="41"/>
      <c r="E35" s="128" t="s">
        <v>47</v>
      </c>
      <c r="F35" s="142">
        <f>ROUND((SUM(BG81:BG85)),  2)</f>
        <v>0</v>
      </c>
      <c r="I35" s="143">
        <v>0.20999999999999999</v>
      </c>
      <c r="J35" s="142">
        <f>0</f>
        <v>0</v>
      </c>
      <c r="L35" s="41"/>
    </row>
    <row r="36" hidden="1" s="1" customFormat="1" ht="14.4" customHeight="1">
      <c r="B36" s="41"/>
      <c r="E36" s="128" t="s">
        <v>48</v>
      </c>
      <c r="F36" s="142">
        <f>ROUND((SUM(BH81:BH85)),  2)</f>
        <v>0</v>
      </c>
      <c r="I36" s="143">
        <v>0.14999999999999999</v>
      </c>
      <c r="J36" s="142">
        <f>0</f>
        <v>0</v>
      </c>
      <c r="L36" s="41"/>
    </row>
    <row r="37" hidden="1" s="1" customFormat="1" ht="14.4" customHeight="1">
      <c r="B37" s="41"/>
      <c r="E37" s="128" t="s">
        <v>49</v>
      </c>
      <c r="F37" s="142">
        <f>ROUND((SUM(BI81:BI85)),  2)</f>
        <v>0</v>
      </c>
      <c r="I37" s="143">
        <v>0</v>
      </c>
      <c r="J37" s="142">
        <f>0</f>
        <v>0</v>
      </c>
      <c r="L37" s="41"/>
    </row>
    <row r="38" s="1" customFormat="1" ht="6.96" customHeight="1">
      <c r="B38" s="41"/>
      <c r="I38" s="130"/>
      <c r="L38" s="41"/>
    </row>
    <row r="39" s="1" customFormat="1" ht="25.44" customHeight="1">
      <c r="B39" s="41"/>
      <c r="C39" s="144"/>
      <c r="D39" s="145" t="s">
        <v>50</v>
      </c>
      <c r="E39" s="146"/>
      <c r="F39" s="146"/>
      <c r="G39" s="147" t="s">
        <v>51</v>
      </c>
      <c r="H39" s="148" t="s">
        <v>52</v>
      </c>
      <c r="I39" s="149"/>
      <c r="J39" s="150">
        <f>SUM(J30:J37)</f>
        <v>0</v>
      </c>
      <c r="K39" s="151"/>
      <c r="L39" s="41"/>
    </row>
    <row r="40" s="1" customFormat="1" ht="14.4" customHeight="1">
      <c r="B40" s="152"/>
      <c r="C40" s="153"/>
      <c r="D40" s="153"/>
      <c r="E40" s="153"/>
      <c r="F40" s="153"/>
      <c r="G40" s="153"/>
      <c r="H40" s="153"/>
      <c r="I40" s="154"/>
      <c r="J40" s="153"/>
      <c r="K40" s="153"/>
      <c r="L40" s="41"/>
    </row>
    <row r="44" s="1" customFormat="1" ht="6.96" customHeight="1">
      <c r="B44" s="155"/>
      <c r="C44" s="156"/>
      <c r="D44" s="156"/>
      <c r="E44" s="156"/>
      <c r="F44" s="156"/>
      <c r="G44" s="156"/>
      <c r="H44" s="156"/>
      <c r="I44" s="157"/>
      <c r="J44" s="156"/>
      <c r="K44" s="156"/>
      <c r="L44" s="41"/>
    </row>
    <row r="45" s="1" customFormat="1" ht="24.96" customHeight="1">
      <c r="B45" s="36"/>
      <c r="C45" s="21" t="s">
        <v>122</v>
      </c>
      <c r="D45" s="37"/>
      <c r="E45" s="37"/>
      <c r="F45" s="37"/>
      <c r="G45" s="37"/>
      <c r="H45" s="37"/>
      <c r="I45" s="130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30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30"/>
      <c r="J47" s="37"/>
      <c r="K47" s="37"/>
      <c r="L47" s="41"/>
    </row>
    <row r="48" s="1" customFormat="1" ht="16.5" customHeight="1">
      <c r="B48" s="36"/>
      <c r="C48" s="37"/>
      <c r="D48" s="37"/>
      <c r="E48" s="158" t="str">
        <f>E7</f>
        <v>Obnova parku Lipovka v horní části náměstí u zámeckého areálu</v>
      </c>
      <c r="F48" s="30"/>
      <c r="G48" s="30"/>
      <c r="H48" s="30"/>
      <c r="I48" s="130"/>
      <c r="J48" s="37"/>
      <c r="K48" s="37"/>
      <c r="L48" s="41"/>
    </row>
    <row r="49" s="1" customFormat="1" ht="12" customHeight="1">
      <c r="B49" s="36"/>
      <c r="C49" s="30" t="s">
        <v>117</v>
      </c>
      <c r="D49" s="37"/>
      <c r="E49" s="37"/>
      <c r="F49" s="37"/>
      <c r="G49" s="37"/>
      <c r="H49" s="37"/>
      <c r="I49" s="130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D.5 - Vedlejší rozpočtové náklady</v>
      </c>
      <c r="F50" s="37"/>
      <c r="G50" s="37"/>
      <c r="H50" s="37"/>
      <c r="I50" s="130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30"/>
      <c r="J51" s="37"/>
      <c r="K51" s="37"/>
      <c r="L51" s="41"/>
    </row>
    <row r="52" s="1" customFormat="1" ht="12" customHeight="1">
      <c r="B52" s="36"/>
      <c r="C52" s="30" t="s">
        <v>22</v>
      </c>
      <c r="D52" s="37"/>
      <c r="E52" s="37"/>
      <c r="F52" s="25" t="str">
        <f>F12</f>
        <v>k.ú. Třeboň</v>
      </c>
      <c r="G52" s="37"/>
      <c r="H52" s="37"/>
      <c r="I52" s="132" t="s">
        <v>24</v>
      </c>
      <c r="J52" s="65" t="str">
        <f>IF(J12="","",J12)</f>
        <v>8. 12. 2016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30"/>
      <c r="J53" s="37"/>
      <c r="K53" s="37"/>
      <c r="L53" s="41"/>
    </row>
    <row r="54" s="1" customFormat="1" ht="24.9" customHeight="1">
      <c r="B54" s="36"/>
      <c r="C54" s="30" t="s">
        <v>28</v>
      </c>
      <c r="D54" s="37"/>
      <c r="E54" s="37"/>
      <c r="F54" s="25" t="str">
        <f>E15</f>
        <v>Město Třeboň,Palackého náměstí 46/II,379 01 Třeboň</v>
      </c>
      <c r="G54" s="37"/>
      <c r="H54" s="37"/>
      <c r="I54" s="132" t="s">
        <v>34</v>
      </c>
      <c r="J54" s="34" t="str">
        <f>E21</f>
        <v>Atregia, s.r.o., Šebrov 215, 679 22</v>
      </c>
      <c r="K54" s="37"/>
      <c r="L54" s="41"/>
    </row>
    <row r="55" s="1" customFormat="1" ht="13.65" customHeight="1">
      <c r="B55" s="36"/>
      <c r="C55" s="30" t="s">
        <v>32</v>
      </c>
      <c r="D55" s="37"/>
      <c r="E55" s="37"/>
      <c r="F55" s="25" t="str">
        <f>IF(E18="","",E18)</f>
        <v>Vyplň údaj</v>
      </c>
      <c r="G55" s="37"/>
      <c r="H55" s="37"/>
      <c r="I55" s="132" t="s">
        <v>37</v>
      </c>
      <c r="J55" s="34" t="str">
        <f>E24</f>
        <v>Ing. Lenka Požárová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30"/>
      <c r="J56" s="37"/>
      <c r="K56" s="37"/>
      <c r="L56" s="41"/>
    </row>
    <row r="57" s="1" customFormat="1" ht="29.28" customHeight="1">
      <c r="B57" s="36"/>
      <c r="C57" s="159" t="s">
        <v>123</v>
      </c>
      <c r="D57" s="160"/>
      <c r="E57" s="160"/>
      <c r="F57" s="160"/>
      <c r="G57" s="160"/>
      <c r="H57" s="160"/>
      <c r="I57" s="161"/>
      <c r="J57" s="162" t="s">
        <v>124</v>
      </c>
      <c r="K57" s="160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30"/>
      <c r="J58" s="37"/>
      <c r="K58" s="37"/>
      <c r="L58" s="41"/>
    </row>
    <row r="59" s="1" customFormat="1" ht="22.8" customHeight="1">
      <c r="B59" s="36"/>
      <c r="C59" s="163" t="s">
        <v>125</v>
      </c>
      <c r="D59" s="37"/>
      <c r="E59" s="37"/>
      <c r="F59" s="37"/>
      <c r="G59" s="37"/>
      <c r="H59" s="37"/>
      <c r="I59" s="130"/>
      <c r="J59" s="96">
        <f>J81</f>
        <v>0</v>
      </c>
      <c r="K59" s="37"/>
      <c r="L59" s="41"/>
      <c r="AU59" s="15" t="s">
        <v>126</v>
      </c>
    </row>
    <row r="60" s="7" customFormat="1" ht="24.96" customHeight="1">
      <c r="B60" s="164"/>
      <c r="C60" s="165"/>
      <c r="D60" s="166" t="s">
        <v>660</v>
      </c>
      <c r="E60" s="167"/>
      <c r="F60" s="167"/>
      <c r="G60" s="167"/>
      <c r="H60" s="167"/>
      <c r="I60" s="168"/>
      <c r="J60" s="169">
        <f>J82</f>
        <v>0</v>
      </c>
      <c r="K60" s="165"/>
      <c r="L60" s="170"/>
    </row>
    <row r="61" s="8" customFormat="1" ht="19.92" customHeight="1">
      <c r="B61" s="171"/>
      <c r="C61" s="172"/>
      <c r="D61" s="173" t="s">
        <v>661</v>
      </c>
      <c r="E61" s="174"/>
      <c r="F61" s="174"/>
      <c r="G61" s="174"/>
      <c r="H61" s="174"/>
      <c r="I61" s="175"/>
      <c r="J61" s="176">
        <f>J83</f>
        <v>0</v>
      </c>
      <c r="K61" s="172"/>
      <c r="L61" s="177"/>
    </row>
    <row r="62" s="1" customFormat="1" ht="21.84" customHeight="1">
      <c r="B62" s="36"/>
      <c r="C62" s="37"/>
      <c r="D62" s="37"/>
      <c r="E62" s="37"/>
      <c r="F62" s="37"/>
      <c r="G62" s="37"/>
      <c r="H62" s="37"/>
      <c r="I62" s="130"/>
      <c r="J62" s="37"/>
      <c r="K62" s="37"/>
      <c r="L62" s="41"/>
    </row>
    <row r="63" s="1" customFormat="1" ht="6.96" customHeight="1">
      <c r="B63" s="55"/>
      <c r="C63" s="56"/>
      <c r="D63" s="56"/>
      <c r="E63" s="56"/>
      <c r="F63" s="56"/>
      <c r="G63" s="56"/>
      <c r="H63" s="56"/>
      <c r="I63" s="154"/>
      <c r="J63" s="56"/>
      <c r="K63" s="56"/>
      <c r="L63" s="41"/>
    </row>
    <row r="67" s="1" customFormat="1" ht="6.96" customHeight="1">
      <c r="B67" s="57"/>
      <c r="C67" s="58"/>
      <c r="D67" s="58"/>
      <c r="E67" s="58"/>
      <c r="F67" s="58"/>
      <c r="G67" s="58"/>
      <c r="H67" s="58"/>
      <c r="I67" s="157"/>
      <c r="J67" s="58"/>
      <c r="K67" s="58"/>
      <c r="L67" s="41"/>
    </row>
    <row r="68" s="1" customFormat="1" ht="24.96" customHeight="1">
      <c r="B68" s="36"/>
      <c r="C68" s="21" t="s">
        <v>131</v>
      </c>
      <c r="D68" s="37"/>
      <c r="E68" s="37"/>
      <c r="F68" s="37"/>
      <c r="G68" s="37"/>
      <c r="H68" s="37"/>
      <c r="I68" s="130"/>
      <c r="J68" s="37"/>
      <c r="K68" s="37"/>
      <c r="L68" s="41"/>
    </row>
    <row r="69" s="1" customFormat="1" ht="6.96" customHeight="1">
      <c r="B69" s="36"/>
      <c r="C69" s="37"/>
      <c r="D69" s="37"/>
      <c r="E69" s="37"/>
      <c r="F69" s="37"/>
      <c r="G69" s="37"/>
      <c r="H69" s="37"/>
      <c r="I69" s="130"/>
      <c r="J69" s="37"/>
      <c r="K69" s="37"/>
      <c r="L69" s="41"/>
    </row>
    <row r="70" s="1" customFormat="1" ht="12" customHeight="1">
      <c r="B70" s="36"/>
      <c r="C70" s="30" t="s">
        <v>16</v>
      </c>
      <c r="D70" s="37"/>
      <c r="E70" s="37"/>
      <c r="F70" s="37"/>
      <c r="G70" s="37"/>
      <c r="H70" s="37"/>
      <c r="I70" s="130"/>
      <c r="J70" s="37"/>
      <c r="K70" s="37"/>
      <c r="L70" s="41"/>
    </row>
    <row r="71" s="1" customFormat="1" ht="16.5" customHeight="1">
      <c r="B71" s="36"/>
      <c r="C71" s="37"/>
      <c r="D71" s="37"/>
      <c r="E71" s="158" t="str">
        <f>E7</f>
        <v>Obnova parku Lipovka v horní části náměstí u zámeckého areálu</v>
      </c>
      <c r="F71" s="30"/>
      <c r="G71" s="30"/>
      <c r="H71" s="30"/>
      <c r="I71" s="130"/>
      <c r="J71" s="37"/>
      <c r="K71" s="37"/>
      <c r="L71" s="41"/>
    </row>
    <row r="72" s="1" customFormat="1" ht="12" customHeight="1">
      <c r="B72" s="36"/>
      <c r="C72" s="30" t="s">
        <v>117</v>
      </c>
      <c r="D72" s="37"/>
      <c r="E72" s="37"/>
      <c r="F72" s="37"/>
      <c r="G72" s="37"/>
      <c r="H72" s="37"/>
      <c r="I72" s="130"/>
      <c r="J72" s="37"/>
      <c r="K72" s="37"/>
      <c r="L72" s="41"/>
    </row>
    <row r="73" s="1" customFormat="1" ht="16.5" customHeight="1">
      <c r="B73" s="36"/>
      <c r="C73" s="37"/>
      <c r="D73" s="37"/>
      <c r="E73" s="62" t="str">
        <f>E9</f>
        <v>D.5 - Vedlejší rozpočtové náklady</v>
      </c>
      <c r="F73" s="37"/>
      <c r="G73" s="37"/>
      <c r="H73" s="37"/>
      <c r="I73" s="130"/>
      <c r="J73" s="37"/>
      <c r="K73" s="37"/>
      <c r="L73" s="41"/>
    </row>
    <row r="74" s="1" customFormat="1" ht="6.96" customHeight="1">
      <c r="B74" s="36"/>
      <c r="C74" s="37"/>
      <c r="D74" s="37"/>
      <c r="E74" s="37"/>
      <c r="F74" s="37"/>
      <c r="G74" s="37"/>
      <c r="H74" s="37"/>
      <c r="I74" s="130"/>
      <c r="J74" s="37"/>
      <c r="K74" s="37"/>
      <c r="L74" s="41"/>
    </row>
    <row r="75" s="1" customFormat="1" ht="12" customHeight="1">
      <c r="B75" s="36"/>
      <c r="C75" s="30" t="s">
        <v>22</v>
      </c>
      <c r="D75" s="37"/>
      <c r="E75" s="37"/>
      <c r="F75" s="25" t="str">
        <f>F12</f>
        <v>k.ú. Třeboň</v>
      </c>
      <c r="G75" s="37"/>
      <c r="H75" s="37"/>
      <c r="I75" s="132" t="s">
        <v>24</v>
      </c>
      <c r="J75" s="65" t="str">
        <f>IF(J12="","",J12)</f>
        <v>8. 12. 2016</v>
      </c>
      <c r="K75" s="37"/>
      <c r="L75" s="41"/>
    </row>
    <row r="76" s="1" customFormat="1" ht="6.96" customHeight="1">
      <c r="B76" s="36"/>
      <c r="C76" s="37"/>
      <c r="D76" s="37"/>
      <c r="E76" s="37"/>
      <c r="F76" s="37"/>
      <c r="G76" s="37"/>
      <c r="H76" s="37"/>
      <c r="I76" s="130"/>
      <c r="J76" s="37"/>
      <c r="K76" s="37"/>
      <c r="L76" s="41"/>
    </row>
    <row r="77" s="1" customFormat="1" ht="24.9" customHeight="1">
      <c r="B77" s="36"/>
      <c r="C77" s="30" t="s">
        <v>28</v>
      </c>
      <c r="D77" s="37"/>
      <c r="E77" s="37"/>
      <c r="F77" s="25" t="str">
        <f>E15</f>
        <v>Město Třeboň,Palackého náměstí 46/II,379 01 Třeboň</v>
      </c>
      <c r="G77" s="37"/>
      <c r="H77" s="37"/>
      <c r="I77" s="132" t="s">
        <v>34</v>
      </c>
      <c r="J77" s="34" t="str">
        <f>E21</f>
        <v>Atregia, s.r.o., Šebrov 215, 679 22</v>
      </c>
      <c r="K77" s="37"/>
      <c r="L77" s="41"/>
    </row>
    <row r="78" s="1" customFormat="1" ht="13.65" customHeight="1">
      <c r="B78" s="36"/>
      <c r="C78" s="30" t="s">
        <v>32</v>
      </c>
      <c r="D78" s="37"/>
      <c r="E78" s="37"/>
      <c r="F78" s="25" t="str">
        <f>IF(E18="","",E18)</f>
        <v>Vyplň údaj</v>
      </c>
      <c r="G78" s="37"/>
      <c r="H78" s="37"/>
      <c r="I78" s="132" t="s">
        <v>37</v>
      </c>
      <c r="J78" s="34" t="str">
        <f>E24</f>
        <v>Ing. Lenka Požárová</v>
      </c>
      <c r="K78" s="37"/>
      <c r="L78" s="41"/>
    </row>
    <row r="79" s="1" customFormat="1" ht="10.32" customHeight="1">
      <c r="B79" s="36"/>
      <c r="C79" s="37"/>
      <c r="D79" s="37"/>
      <c r="E79" s="37"/>
      <c r="F79" s="37"/>
      <c r="G79" s="37"/>
      <c r="H79" s="37"/>
      <c r="I79" s="130"/>
      <c r="J79" s="37"/>
      <c r="K79" s="37"/>
      <c r="L79" s="41"/>
    </row>
    <row r="80" s="9" customFormat="1" ht="29.28" customHeight="1">
      <c r="B80" s="178"/>
      <c r="C80" s="179" t="s">
        <v>132</v>
      </c>
      <c r="D80" s="180" t="s">
        <v>59</v>
      </c>
      <c r="E80" s="180" t="s">
        <v>55</v>
      </c>
      <c r="F80" s="180" t="s">
        <v>56</v>
      </c>
      <c r="G80" s="180" t="s">
        <v>133</v>
      </c>
      <c r="H80" s="180" t="s">
        <v>134</v>
      </c>
      <c r="I80" s="181" t="s">
        <v>135</v>
      </c>
      <c r="J80" s="180" t="s">
        <v>124</v>
      </c>
      <c r="K80" s="182" t="s">
        <v>136</v>
      </c>
      <c r="L80" s="183"/>
      <c r="M80" s="86" t="s">
        <v>1</v>
      </c>
      <c r="N80" s="87" t="s">
        <v>44</v>
      </c>
      <c r="O80" s="87" t="s">
        <v>137</v>
      </c>
      <c r="P80" s="87" t="s">
        <v>138</v>
      </c>
      <c r="Q80" s="87" t="s">
        <v>139</v>
      </c>
      <c r="R80" s="87" t="s">
        <v>140</v>
      </c>
      <c r="S80" s="87" t="s">
        <v>141</v>
      </c>
      <c r="T80" s="88" t="s">
        <v>142</v>
      </c>
    </row>
    <row r="81" s="1" customFormat="1" ht="22.8" customHeight="1">
      <c r="B81" s="36"/>
      <c r="C81" s="93" t="s">
        <v>143</v>
      </c>
      <c r="D81" s="37"/>
      <c r="E81" s="37"/>
      <c r="F81" s="37"/>
      <c r="G81" s="37"/>
      <c r="H81" s="37"/>
      <c r="I81" s="130"/>
      <c r="J81" s="184">
        <f>BK81</f>
        <v>0</v>
      </c>
      <c r="K81" s="37"/>
      <c r="L81" s="41"/>
      <c r="M81" s="89"/>
      <c r="N81" s="90"/>
      <c r="O81" s="90"/>
      <c r="P81" s="185">
        <f>P82</f>
        <v>0</v>
      </c>
      <c r="Q81" s="90"/>
      <c r="R81" s="185">
        <f>R82</f>
        <v>0</v>
      </c>
      <c r="S81" s="90"/>
      <c r="T81" s="186">
        <f>T82</f>
        <v>0</v>
      </c>
      <c r="AT81" s="15" t="s">
        <v>73</v>
      </c>
      <c r="AU81" s="15" t="s">
        <v>126</v>
      </c>
      <c r="BK81" s="187">
        <f>BK82</f>
        <v>0</v>
      </c>
    </row>
    <row r="82" s="10" customFormat="1" ht="25.92" customHeight="1">
      <c r="B82" s="188"/>
      <c r="C82" s="189"/>
      <c r="D82" s="190" t="s">
        <v>73</v>
      </c>
      <c r="E82" s="191" t="s">
        <v>662</v>
      </c>
      <c r="F82" s="191" t="s">
        <v>94</v>
      </c>
      <c r="G82" s="189"/>
      <c r="H82" s="189"/>
      <c r="I82" s="192"/>
      <c r="J82" s="193">
        <f>BK82</f>
        <v>0</v>
      </c>
      <c r="K82" s="189"/>
      <c r="L82" s="194"/>
      <c r="M82" s="195"/>
      <c r="N82" s="196"/>
      <c r="O82" s="196"/>
      <c r="P82" s="197">
        <f>P83</f>
        <v>0</v>
      </c>
      <c r="Q82" s="196"/>
      <c r="R82" s="197">
        <f>R83</f>
        <v>0</v>
      </c>
      <c r="S82" s="196"/>
      <c r="T82" s="198">
        <f>T83</f>
        <v>0</v>
      </c>
      <c r="AR82" s="199" t="s">
        <v>166</v>
      </c>
      <c r="AT82" s="200" t="s">
        <v>73</v>
      </c>
      <c r="AU82" s="200" t="s">
        <v>74</v>
      </c>
      <c r="AY82" s="199" t="s">
        <v>146</v>
      </c>
      <c r="BK82" s="201">
        <f>BK83</f>
        <v>0</v>
      </c>
    </row>
    <row r="83" s="10" customFormat="1" ht="22.8" customHeight="1">
      <c r="B83" s="188"/>
      <c r="C83" s="189"/>
      <c r="D83" s="190" t="s">
        <v>73</v>
      </c>
      <c r="E83" s="202" t="s">
        <v>663</v>
      </c>
      <c r="F83" s="202" t="s">
        <v>664</v>
      </c>
      <c r="G83" s="189"/>
      <c r="H83" s="189"/>
      <c r="I83" s="192"/>
      <c r="J83" s="203">
        <f>BK83</f>
        <v>0</v>
      </c>
      <c r="K83" s="189"/>
      <c r="L83" s="194"/>
      <c r="M83" s="195"/>
      <c r="N83" s="196"/>
      <c r="O83" s="196"/>
      <c r="P83" s="197">
        <f>SUM(P84:P85)</f>
        <v>0</v>
      </c>
      <c r="Q83" s="196"/>
      <c r="R83" s="197">
        <f>SUM(R84:R85)</f>
        <v>0</v>
      </c>
      <c r="S83" s="196"/>
      <c r="T83" s="198">
        <f>SUM(T84:T85)</f>
        <v>0</v>
      </c>
      <c r="AR83" s="199" t="s">
        <v>166</v>
      </c>
      <c r="AT83" s="200" t="s">
        <v>73</v>
      </c>
      <c r="AU83" s="200" t="s">
        <v>21</v>
      </c>
      <c r="AY83" s="199" t="s">
        <v>146</v>
      </c>
      <c r="BK83" s="201">
        <f>SUM(BK84:BK85)</f>
        <v>0</v>
      </c>
    </row>
    <row r="84" s="1" customFormat="1" ht="16.5" customHeight="1">
      <c r="B84" s="36"/>
      <c r="C84" s="204" t="s">
        <v>21</v>
      </c>
      <c r="D84" s="204" t="s">
        <v>148</v>
      </c>
      <c r="E84" s="205" t="s">
        <v>665</v>
      </c>
      <c r="F84" s="206" t="s">
        <v>666</v>
      </c>
      <c r="G84" s="207" t="s">
        <v>334</v>
      </c>
      <c r="H84" s="208">
        <v>1</v>
      </c>
      <c r="I84" s="209"/>
      <c r="J84" s="210">
        <f>ROUND(I84*H84,2)</f>
        <v>0</v>
      </c>
      <c r="K84" s="206" t="s">
        <v>151</v>
      </c>
      <c r="L84" s="41"/>
      <c r="M84" s="211" t="s">
        <v>1</v>
      </c>
      <c r="N84" s="212" t="s">
        <v>45</v>
      </c>
      <c r="O84" s="77"/>
      <c r="P84" s="213">
        <f>O84*H84</f>
        <v>0</v>
      </c>
      <c r="Q84" s="213">
        <v>0</v>
      </c>
      <c r="R84" s="213">
        <f>Q84*H84</f>
        <v>0</v>
      </c>
      <c r="S84" s="213">
        <v>0</v>
      </c>
      <c r="T84" s="214">
        <f>S84*H84</f>
        <v>0</v>
      </c>
      <c r="AR84" s="15" t="s">
        <v>667</v>
      </c>
      <c r="AT84" s="15" t="s">
        <v>148</v>
      </c>
      <c r="AU84" s="15" t="s">
        <v>83</v>
      </c>
      <c r="AY84" s="15" t="s">
        <v>146</v>
      </c>
      <c r="BE84" s="215">
        <f>IF(N84="základní",J84,0)</f>
        <v>0</v>
      </c>
      <c r="BF84" s="215">
        <f>IF(N84="snížená",J84,0)</f>
        <v>0</v>
      </c>
      <c r="BG84" s="215">
        <f>IF(N84="zákl. přenesená",J84,0)</f>
        <v>0</v>
      </c>
      <c r="BH84" s="215">
        <f>IF(N84="sníž. přenesená",J84,0)</f>
        <v>0</v>
      </c>
      <c r="BI84" s="215">
        <f>IF(N84="nulová",J84,0)</f>
        <v>0</v>
      </c>
      <c r="BJ84" s="15" t="s">
        <v>21</v>
      </c>
      <c r="BK84" s="215">
        <f>ROUND(I84*H84,2)</f>
        <v>0</v>
      </c>
      <c r="BL84" s="15" t="s">
        <v>667</v>
      </c>
      <c r="BM84" s="15" t="s">
        <v>668</v>
      </c>
    </row>
    <row r="85" s="1" customFormat="1" ht="16.5" customHeight="1">
      <c r="B85" s="36"/>
      <c r="C85" s="204" t="s">
        <v>83</v>
      </c>
      <c r="D85" s="204" t="s">
        <v>148</v>
      </c>
      <c r="E85" s="205" t="s">
        <v>669</v>
      </c>
      <c r="F85" s="206" t="s">
        <v>670</v>
      </c>
      <c r="G85" s="207" t="s">
        <v>334</v>
      </c>
      <c r="H85" s="208">
        <v>1</v>
      </c>
      <c r="I85" s="209"/>
      <c r="J85" s="210">
        <f>ROUND(I85*H85,2)</f>
        <v>0</v>
      </c>
      <c r="K85" s="206" t="s">
        <v>151</v>
      </c>
      <c r="L85" s="41"/>
      <c r="M85" s="239" t="s">
        <v>1</v>
      </c>
      <c r="N85" s="240" t="s">
        <v>45</v>
      </c>
      <c r="O85" s="241"/>
      <c r="P85" s="242">
        <f>O85*H85</f>
        <v>0</v>
      </c>
      <c r="Q85" s="242">
        <v>0</v>
      </c>
      <c r="R85" s="242">
        <f>Q85*H85</f>
        <v>0</v>
      </c>
      <c r="S85" s="242">
        <v>0</v>
      </c>
      <c r="T85" s="243">
        <f>S85*H85</f>
        <v>0</v>
      </c>
      <c r="AR85" s="15" t="s">
        <v>667</v>
      </c>
      <c r="AT85" s="15" t="s">
        <v>148</v>
      </c>
      <c r="AU85" s="15" t="s">
        <v>83</v>
      </c>
      <c r="AY85" s="15" t="s">
        <v>146</v>
      </c>
      <c r="BE85" s="215">
        <f>IF(N85="základní",J85,0)</f>
        <v>0</v>
      </c>
      <c r="BF85" s="215">
        <f>IF(N85="snížená",J85,0)</f>
        <v>0</v>
      </c>
      <c r="BG85" s="215">
        <f>IF(N85="zákl. přenesená",J85,0)</f>
        <v>0</v>
      </c>
      <c r="BH85" s="215">
        <f>IF(N85="sníž. přenesená",J85,0)</f>
        <v>0</v>
      </c>
      <c r="BI85" s="215">
        <f>IF(N85="nulová",J85,0)</f>
        <v>0</v>
      </c>
      <c r="BJ85" s="15" t="s">
        <v>21</v>
      </c>
      <c r="BK85" s="215">
        <f>ROUND(I85*H85,2)</f>
        <v>0</v>
      </c>
      <c r="BL85" s="15" t="s">
        <v>667</v>
      </c>
      <c r="BM85" s="15" t="s">
        <v>671</v>
      </c>
    </row>
    <row r="86" s="1" customFormat="1" ht="6.96" customHeight="1">
      <c r="B86" s="55"/>
      <c r="C86" s="56"/>
      <c r="D86" s="56"/>
      <c r="E86" s="56"/>
      <c r="F86" s="56"/>
      <c r="G86" s="56"/>
      <c r="H86" s="56"/>
      <c r="I86" s="154"/>
      <c r="J86" s="56"/>
      <c r="K86" s="56"/>
      <c r="L86" s="41"/>
    </row>
  </sheetData>
  <sheetProtection sheet="1" autoFilter="0" formatColumns="0" formatRows="0" objects="1" scenarios="1" spinCount="100000" saltValue="29JikoeA4GK3knoPolkKmsUyvG79iAPytVTR1uNRZkL/ExBIaHbQwVY/0aDY943GrSIa7YofDuTWJSNxiP1wnw==" hashValue="kgmuSxlLu2/q+NN4KxW+wPQeTFUfy15k2O7QZO5BWH7QfkwLzwFCNUTYSGiyGrdfbimpNPqeQI5AjSrkzK93LQ==" algorithmName="SHA-512" password="CC35"/>
  <autoFilter ref="C80:K8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Lenka Požárová</dc:creator>
  <cp:lastModifiedBy>Lenka Požárová</cp:lastModifiedBy>
  <dcterms:created xsi:type="dcterms:W3CDTF">2019-02-20T09:04:18Z</dcterms:created>
  <dcterms:modified xsi:type="dcterms:W3CDTF">2019-02-20T09:04:23Z</dcterms:modified>
</cp:coreProperties>
</file>